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5610" tabRatio="598" activeTab="1"/>
  </bookViews>
  <sheets>
    <sheet name="TI_ M1" sheetId="1" r:id="rId1"/>
    <sheet name="T2_ M2" sheetId="2" r:id="rId2"/>
  </sheets>
  <definedNames>
    <definedName name="_xlnm.Print_Area" localSheetId="1">'T2_ M2'!$A$1:$Z$21</definedName>
    <definedName name="_xlnm.Print_Area" localSheetId="0">'TI_ M1'!$A$1:$Z$42</definedName>
    <definedName name="_xlnm.Print_Titles" localSheetId="1">'T2_ M2'!$7:$11</definedName>
    <definedName name="_xlnm.Print_Titles" localSheetId="0">'TI_ M1'!$27:$31</definedName>
  </definedNames>
  <calcPr fullCalcOnLoad="1"/>
</workbook>
</file>

<file path=xl/sharedStrings.xml><?xml version="1.0" encoding="utf-8"?>
<sst xmlns="http://schemas.openxmlformats.org/spreadsheetml/2006/main" count="161" uniqueCount="106">
  <si>
    <t>INDIKATOR KINERJA UTAMA</t>
  </si>
  <si>
    <t xml:space="preserve"> </t>
  </si>
  <si>
    <t>NO</t>
  </si>
  <si>
    <t>Indikator Kinerja</t>
  </si>
  <si>
    <t>TAHUN DASAR</t>
  </si>
  <si>
    <t>TARGET TAHUNAN</t>
  </si>
  <si>
    <t>STRATEGI PENCAPAIAN</t>
  </si>
  <si>
    <t>KEBIJAKAN</t>
  </si>
  <si>
    <t>SASARAN STRATEGIS</t>
  </si>
  <si>
    <t>-</t>
  </si>
  <si>
    <t>:</t>
  </si>
  <si>
    <t>MISI</t>
  </si>
  <si>
    <t>TUJUAN</t>
  </si>
  <si>
    <t>VISI</t>
  </si>
  <si>
    <t>TUGAS</t>
  </si>
  <si>
    <t>FUNGSI</t>
  </si>
  <si>
    <t>a.</t>
  </si>
  <si>
    <t>b.</t>
  </si>
  <si>
    <t>c.</t>
  </si>
  <si>
    <t>d.</t>
  </si>
  <si>
    <t>Pembinaan dan pelaksanaan tugas sesuai dengan lingkup tugasnya;</t>
  </si>
  <si>
    <t>1.</t>
  </si>
  <si>
    <t>2.</t>
  </si>
  <si>
    <t xml:space="preserve">MATRIK RENSTRA </t>
  </si>
  <si>
    <t>URAIAN</t>
  </si>
  <si>
    <t>DEFINISI OPERASIONAL &amp; FORMULA PERHITUNGAN</t>
  </si>
  <si>
    <t>Tujuan 1 (M1)</t>
  </si>
  <si>
    <t>Tujuan 2 (M2)</t>
  </si>
  <si>
    <t>PROGRAM/KEGIATAN</t>
  </si>
  <si>
    <t>1)</t>
  </si>
  <si>
    <t>2)</t>
  </si>
  <si>
    <t xml:space="preserve">Target   </t>
  </si>
  <si>
    <t>Capaian</t>
  </si>
  <si>
    <t>Satuan</t>
  </si>
  <si>
    <t>DINAS KOMUNIKASI DAN INFORMATIKA PROVINSI JAWA TIMUR</t>
  </si>
  <si>
    <t>Melaksanakan urusan pemerintahan daerah berdasarkan asas otonomi dan tugas pembantuan di bidang Komunikasi dan Informatika</t>
  </si>
  <si>
    <t>Perumusan kebijakan teknis dibidang Komunikasi dan Informatika;</t>
  </si>
  <si>
    <t>Penyelenggaraan urusan pemerintahan dan pelayanan umum di bidang Komunikasi dan Informatika;</t>
  </si>
  <si>
    <t>Pelaksanaan tugas lain yang diberikan oleh gubernur;</t>
  </si>
  <si>
    <t xml:space="preserve">Bid. Desiminasi informasi </t>
  </si>
  <si>
    <t>Komunikasi dan Informatika</t>
  </si>
  <si>
    <t>Meningkatkan pengetahuan, kecerdasan, pemberdayaan dan kesejahteraan masyarakat melalui penyelenggaraan komunikasi dan informatika dalam rangka meningkatkan keterbukaan informasi publik</t>
  </si>
  <si>
    <t>Meningkatkan layanan, pemanfaatan infrastruktur TIK serta tertib administrasi penyelenggaraan pos dan telekomunikasi.</t>
  </si>
  <si>
    <t>2015</t>
  </si>
  <si>
    <t>2016</t>
  </si>
  <si>
    <t>Program Pemeliharaan dan Pengendalian Infrastruktur Teknologi Informasi dan Komunikasi (TIK)</t>
  </si>
  <si>
    <t>Program Pengembangan Teknologi Informatika</t>
  </si>
  <si>
    <t>Program Pos dan Telekomunikasi</t>
  </si>
  <si>
    <t>Bidang Postel</t>
  </si>
  <si>
    <t>KIP</t>
  </si>
  <si>
    <t>2019</t>
  </si>
  <si>
    <t>Meningkatkan kapasitas layanan penyebaran informasi, memberdayakan potensi masyarakat serta kerjasama lembaga komunikasi dan informatika.</t>
  </si>
  <si>
    <t>Mengembangkan aplikasi, muatan layanan publik, standarisasi penyelenggaraan pos dan telekomunikasi serta pemanfaatan jaringan TIK dalam rangka peningkatan pelayanan publik.</t>
  </si>
  <si>
    <t xml:space="preserve">Meningkatkan pengetahuan, kecerdasan, pemberdayaan dan kesejahteraan masyarakat melalui penyelenggaraan komunikasi dan informatika dalam rangka meningkatkan keterbukaan informasi publik. </t>
  </si>
  <si>
    <t xml:space="preserve">Meningkatnya diseminasi informasi, dan keterbukaan informasi publik </t>
  </si>
  <si>
    <t xml:space="preserve">Meningkatnya pemberdayaan masyarakat melalui jaringan komunikasi dan informatika </t>
  </si>
  <si>
    <t>Meningkatnya pengembangan dan pemanfaatan infrastruktur TIK serta layanan publik</t>
  </si>
  <si>
    <t>Meningkatnya layanan penyelenggaraan pos dan telekomunikasi</t>
  </si>
  <si>
    <t xml:space="preserve">Program Peningkatan  Diseminasi  Informasi </t>
  </si>
  <si>
    <t xml:space="preserve">Program  Komisi Informasi Provinsi </t>
  </si>
  <si>
    <t>1. Pengembangan konsep reformasi birokrasi sebagai reformasi administrasi yang terdiri dari elemen regulasi, sumber daya manusia, teknologi informasi dan kontrol masyarakat, untuk menghasilkan pelayanan publik yang lebih jelas tolok ukurnya.</t>
  </si>
  <si>
    <t>PROGRAM /KEGIATAN</t>
  </si>
  <si>
    <t xml:space="preserve">2. Peningkatan efisiensi dan efektivitas ketatalaksanaan dan prosedur pada semua tingkat pelayanan publik. </t>
  </si>
  <si>
    <t xml:space="preserve">"Terwujudnya Penyebarluasan Informasi dan Pelayanan Publik melalui TIK di Jawa Timur"
</t>
  </si>
  <si>
    <t>TAHUN 2015 - 2019</t>
  </si>
  <si>
    <t>Jumlah layanan informasi yang ditindaklanjuti</t>
  </si>
  <si>
    <t xml:space="preserve">Jumlah Layanan  </t>
  </si>
  <si>
    <t xml:space="preserve">Jumlah sengketa  </t>
  </si>
  <si>
    <t>Jumlah seluruh unit kerja pemprov dan kab/kota</t>
  </si>
  <si>
    <t>x</t>
  </si>
  <si>
    <t>JARKOM</t>
  </si>
  <si>
    <t>PTIK</t>
  </si>
  <si>
    <t>DI</t>
  </si>
  <si>
    <t>masy</t>
  </si>
  <si>
    <t>aprtr</t>
  </si>
  <si>
    <t>aparatur dan masyarakat</t>
  </si>
  <si>
    <t xml:space="preserve">Persentase tindaklanjut sengketa informasi </t>
  </si>
  <si>
    <t xml:space="preserve">Persentase tindaklanjut layanan informasi </t>
  </si>
  <si>
    <t>Jumlah penyelenggaraan pos yang berijin dan tertib administrasi</t>
  </si>
  <si>
    <t>Jumlah penyelenggaraan pos di Jawa Timur</t>
  </si>
  <si>
    <t xml:space="preserve">Jumlah unit kerja Pemprov. Jatim dan Kabupaten/Kota yang telah hosting dan collocation </t>
  </si>
  <si>
    <t>Program Pemberdayaan Teknologi Komunikasi dan Informatika dan Program Pengelolaan Jaringan Komunikasi</t>
  </si>
  <si>
    <t xml:space="preserve">Bid. Pemberdayaan TIK dan Bid. Jarkom </t>
  </si>
  <si>
    <t>Persentasepemanfaatan hosting dan collocation</t>
  </si>
  <si>
    <t xml:space="preserve">total </t>
  </si>
  <si>
    <t>PENANGGUNG JAWAB</t>
  </si>
  <si>
    <t>SUMBER DATA</t>
  </si>
  <si>
    <t xml:space="preserve">SUMBER DATA </t>
  </si>
  <si>
    <t xml:space="preserve">Dokumen Laporan Akhir Tahun 2014 Komisi Informasi Provinsi Jatim </t>
  </si>
  <si>
    <t xml:space="preserve">Dokumen Laporan Akhir Tahun 2014 Bid. Pemberdayaan TIK dan Bid. Jarkom </t>
  </si>
  <si>
    <t xml:space="preserve">Dokumen Laporan Akhir Tahun 2014 Bid. Desiminasi informasi </t>
  </si>
  <si>
    <t xml:space="preserve">Bidang Pengembangan Infrastruktur TIK, Bidang Pengembangan Teknologi Informasi </t>
  </si>
  <si>
    <t xml:space="preserve">Dokumen Laporan Akhir Tahun 2014  Bidang Pengembangan Infrastruktur TIK, Bidang Pengembangan Teknologi Informasi </t>
  </si>
  <si>
    <t xml:space="preserve">Dokumen Laporan Akhir Tahun 2014 Bidang Postel  </t>
  </si>
  <si>
    <t xml:space="preserve">(Collocation : menempatkan server di ISP dalam rangka penghematan, atau untuk mempermudahkan akses secara luas.)
</t>
  </si>
  <si>
    <t>(Hosting : layanan internet untuk penempatan dan penyimpanan informasi)</t>
  </si>
  <si>
    <t>Komisi Informasi Provinsi  (KIP)</t>
  </si>
  <si>
    <t>(Penyelenggaraan pos : badan usaha pos)</t>
  </si>
  <si>
    <t>Jumlah sengketa informasi yang ditindak lanjuti</t>
  </si>
  <si>
    <t>(Layanan informasi : Kegiatan Ajang Wadul di televisi)</t>
  </si>
  <si>
    <t>(Sengketa informasi : Pengaduan masyarakat terkait kinerja pemerintahan dan pembangunan di Jawa Timur yang ditangani oleh KIP)</t>
  </si>
  <si>
    <t>Jumlah aparatur dan masyarakat yang diberdayakan melalui pemanfaatan TIK di Jawa Timur</t>
  </si>
  <si>
    <t>Jumlah aparatur dan masyarakat yang paham TIK</t>
  </si>
  <si>
    <t>Persentase</t>
  </si>
  <si>
    <t>Persentase pemberdayaan aparatur dan masyarakat yang paham TIK</t>
  </si>
  <si>
    <t>Persentase  izin penyelenggaraan pos dan telekomunikasi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</si>
</sst>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_(* #,##0_);_(* \(#,##0\);_(* &quot;-&quot;??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_(&quot;Rp. &quot;* #,##0_);_(&quot;Rp. &quot;* \(#,##0\);_(&quot;Rp. &quot;* &quot;-&quot;_);_(@_)"/>
    <numFmt numFmtId="185" formatCode="0.0"/>
    <numFmt numFmtId="186" formatCode="_(* #,##0.0_);_(* \(#,##0.0\);_(* &quot;-&quot;_);_(@_)"/>
    <numFmt numFmtId="187" formatCode="_(* #,##0.000_);_(* \(#,##0.000\);_(* &quot;-&quot;??_);_(@_)"/>
    <numFmt numFmtId="188" formatCode="_(* #,##0.0_);_(* \(#,##0.0\);_(* &quot;-&quot;??_);_(@_)"/>
    <numFmt numFmtId="189" formatCode="0.000%"/>
    <numFmt numFmtId="190" formatCode="[$-421]dd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 quotePrefix="1">
      <alignment horizontal="left"/>
    </xf>
    <xf numFmtId="0" fontId="56" fillId="0" borderId="0" xfId="0" applyFont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61" fillId="0" borderId="11" xfId="0" applyFont="1" applyFill="1" applyBorder="1" applyAlignment="1">
      <alignment horizontal="right" vertical="top"/>
    </xf>
    <xf numFmtId="0" fontId="61" fillId="0" borderId="12" xfId="0" applyFont="1" applyFill="1" applyBorder="1" applyAlignment="1">
      <alignment horizontal="right" vertical="top"/>
    </xf>
    <xf numFmtId="0" fontId="62" fillId="12" borderId="13" xfId="0" applyFont="1" applyFill="1" applyBorder="1" applyAlignment="1" quotePrefix="1">
      <alignment horizontal="center" wrapText="1"/>
    </xf>
    <xf numFmtId="0" fontId="62" fillId="12" borderId="14" xfId="0" applyFont="1" applyFill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left"/>
    </xf>
    <xf numFmtId="0" fontId="63" fillId="0" borderId="15" xfId="0" applyFont="1" applyFill="1" applyBorder="1" applyAlignment="1">
      <alignment vertical="top" wrapText="1"/>
    </xf>
    <xf numFmtId="0" fontId="64" fillId="9" borderId="16" xfId="0" applyFont="1" applyFill="1" applyBorder="1" applyAlignment="1">
      <alignment horizontal="left" wrapText="1"/>
    </xf>
    <xf numFmtId="0" fontId="64" fillId="9" borderId="17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 horizontal="right" vertical="top"/>
    </xf>
    <xf numFmtId="0" fontId="61" fillId="0" borderId="13" xfId="0" applyFont="1" applyFill="1" applyBorder="1" applyAlignment="1">
      <alignment horizontal="right" vertical="top"/>
    </xf>
    <xf numFmtId="0" fontId="61" fillId="9" borderId="19" xfId="0" applyFont="1" applyFill="1" applyBorder="1" applyAlignment="1">
      <alignment horizontal="right" vertical="top"/>
    </xf>
    <xf numFmtId="0" fontId="61" fillId="9" borderId="16" xfId="0" applyFont="1" applyFill="1" applyBorder="1" applyAlignment="1">
      <alignment horizontal="right" vertical="top"/>
    </xf>
    <xf numFmtId="0" fontId="63" fillId="9" borderId="19" xfId="0" applyFont="1" applyFill="1" applyBorder="1" applyAlignment="1">
      <alignment vertical="top" wrapText="1"/>
    </xf>
    <xf numFmtId="0" fontId="61" fillId="9" borderId="12" xfId="0" applyFont="1" applyFill="1" applyBorder="1" applyAlignment="1">
      <alignment horizontal="right" vertical="top"/>
    </xf>
    <xf numFmtId="0" fontId="56" fillId="0" borderId="17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6" fillId="12" borderId="14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58" fillId="0" borderId="17" xfId="0" applyFont="1" applyBorder="1" applyAlignment="1">
      <alignment horizontal="center"/>
    </xf>
    <xf numFmtId="0" fontId="57" fillId="0" borderId="0" xfId="0" applyFont="1" applyAlignment="1" quotePrefix="1">
      <alignment horizontal="left" vertical="top"/>
    </xf>
    <xf numFmtId="0" fontId="58" fillId="0" borderId="0" xfId="0" applyFont="1" applyAlignment="1">
      <alignment horizontal="left" vertical="top"/>
    </xf>
    <xf numFmtId="0" fontId="68" fillId="9" borderId="17" xfId="0" applyFont="1" applyFill="1" applyBorder="1" applyAlignment="1">
      <alignment horizontal="left" vertical="top" wrapText="1"/>
    </xf>
    <xf numFmtId="0" fontId="5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3" fillId="0" borderId="20" xfId="0" applyFont="1" applyFill="1" applyBorder="1" applyAlignment="1">
      <alignment vertical="top" wrapText="1"/>
    </xf>
    <xf numFmtId="0" fontId="69" fillId="0" borderId="20" xfId="0" applyFont="1" applyFill="1" applyBorder="1" applyAlignment="1">
      <alignment horizontal="center" vertical="top"/>
    </xf>
    <xf numFmtId="0" fontId="61" fillId="0" borderId="21" xfId="0" applyFont="1" applyFill="1" applyBorder="1" applyAlignment="1">
      <alignment horizontal="right" vertical="top"/>
    </xf>
    <xf numFmtId="0" fontId="61" fillId="0" borderId="14" xfId="0" applyFont="1" applyFill="1" applyBorder="1" applyAlignment="1">
      <alignment vertical="top" wrapText="1"/>
    </xf>
    <xf numFmtId="0" fontId="63" fillId="0" borderId="20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horizontal="right" vertical="center"/>
    </xf>
    <xf numFmtId="0" fontId="63" fillId="0" borderId="15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left" vertical="top" wrapText="1"/>
    </xf>
    <xf numFmtId="0" fontId="62" fillId="12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63" fillId="0" borderId="23" xfId="0" applyFont="1" applyFill="1" applyBorder="1" applyAlignment="1">
      <alignment horizontal="center" vertical="top" wrapText="1"/>
    </xf>
    <xf numFmtId="0" fontId="63" fillId="0" borderId="24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center"/>
    </xf>
    <xf numFmtId="175" fontId="71" fillId="0" borderId="0" xfId="42" applyNumberFormat="1" applyFont="1" applyFill="1" applyBorder="1" applyAlignment="1">
      <alignment horizontal="center" vertical="center" wrapText="1"/>
    </xf>
    <xf numFmtId="175" fontId="71" fillId="0" borderId="0" xfId="42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left"/>
    </xf>
    <xf numFmtId="0" fontId="73" fillId="0" borderId="0" xfId="0" applyFont="1" applyAlignment="1">
      <alignment/>
    </xf>
    <xf numFmtId="0" fontId="62" fillId="12" borderId="11" xfId="0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2" fillId="12" borderId="14" xfId="0" applyFont="1" applyFill="1" applyBorder="1" applyAlignment="1">
      <alignment horizontal="center" vertical="center" wrapText="1"/>
    </xf>
    <xf numFmtId="9" fontId="3" fillId="0" borderId="12" xfId="73" applyFont="1" applyFill="1" applyBorder="1" applyAlignment="1">
      <alignment horizontal="center" vertical="center"/>
    </xf>
    <xf numFmtId="0" fontId="62" fillId="12" borderId="14" xfId="0" applyFont="1" applyFill="1" applyBorder="1" applyAlignment="1" quotePrefix="1">
      <alignment horizontal="center" vertical="center" wrapText="1"/>
    </xf>
    <xf numFmtId="0" fontId="70" fillId="33" borderId="14" xfId="0" applyFont="1" applyFill="1" applyBorder="1" applyAlignment="1" quotePrefix="1">
      <alignment horizontal="center" vertical="center"/>
    </xf>
    <xf numFmtId="0" fontId="61" fillId="0" borderId="25" xfId="0" applyFont="1" applyFill="1" applyBorder="1" applyAlignment="1">
      <alignment horizontal="right" vertical="top"/>
    </xf>
    <xf numFmtId="9" fontId="4" fillId="0" borderId="14" xfId="73" applyNumberFormat="1" applyFont="1" applyFill="1" applyBorder="1" applyAlignment="1">
      <alignment horizontal="center" vertical="center"/>
    </xf>
    <xf numFmtId="9" fontId="69" fillId="0" borderId="14" xfId="43" applyNumberFormat="1" applyFont="1" applyFill="1" applyBorder="1" applyAlignment="1">
      <alignment horizontal="center" vertical="center"/>
    </xf>
    <xf numFmtId="9" fontId="69" fillId="0" borderId="14" xfId="73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24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  <xf numFmtId="0" fontId="63" fillId="0" borderId="15" xfId="0" applyFont="1" applyFill="1" applyBorder="1" applyAlignment="1">
      <alignment vertical="top" wrapText="1"/>
    </xf>
    <xf numFmtId="9" fontId="69" fillId="0" borderId="14" xfId="73" applyNumberFormat="1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 vertical="top"/>
    </xf>
    <xf numFmtId="9" fontId="69" fillId="0" borderId="11" xfId="73" applyNumberFormat="1" applyFont="1" applyFill="1" applyBorder="1" applyAlignment="1">
      <alignment horizontal="center" vertical="center"/>
    </xf>
    <xf numFmtId="9" fontId="69" fillId="0" borderId="25" xfId="73" applyNumberFormat="1" applyFont="1" applyFill="1" applyBorder="1" applyAlignment="1">
      <alignment horizontal="center" vertical="center"/>
    </xf>
    <xf numFmtId="9" fontId="69" fillId="0" borderId="11" xfId="73" applyNumberFormat="1" applyFont="1" applyFill="1" applyBorder="1" applyAlignment="1">
      <alignment horizontal="center" vertical="center"/>
    </xf>
    <xf numFmtId="0" fontId="70" fillId="34" borderId="0" xfId="0" applyFont="1" applyFill="1" applyBorder="1" applyAlignment="1" quotePrefix="1">
      <alignment horizontal="center" vertical="center"/>
    </xf>
    <xf numFmtId="9" fontId="69" fillId="34" borderId="0" xfId="43" applyNumberFormat="1" applyFont="1" applyFill="1" applyBorder="1" applyAlignment="1">
      <alignment horizontal="center" vertical="center"/>
    </xf>
    <xf numFmtId="9" fontId="69" fillId="0" borderId="21" xfId="73" applyNumberFormat="1" applyFont="1" applyFill="1" applyBorder="1" applyAlignment="1">
      <alignment horizontal="center" vertical="center" wrapText="1"/>
    </xf>
    <xf numFmtId="0" fontId="69" fillId="0" borderId="21" xfId="73" applyNumberFormat="1" applyFont="1" applyFill="1" applyBorder="1" applyAlignment="1">
      <alignment horizontal="center" vertical="center"/>
    </xf>
    <xf numFmtId="9" fontId="69" fillId="0" borderId="0" xfId="73" applyNumberFormat="1" applyFont="1" applyFill="1" applyBorder="1" applyAlignment="1">
      <alignment horizontal="center" vertical="center" wrapText="1"/>
    </xf>
    <xf numFmtId="9" fontId="69" fillId="0" borderId="0" xfId="73" applyNumberFormat="1" applyFont="1" applyFill="1" applyBorder="1" applyAlignment="1">
      <alignment horizontal="center" vertical="center"/>
    </xf>
    <xf numFmtId="9" fontId="69" fillId="0" borderId="11" xfId="73" applyNumberFormat="1" applyFont="1" applyFill="1" applyBorder="1" applyAlignment="1">
      <alignment horizontal="center" vertical="center"/>
    </xf>
    <xf numFmtId="9" fontId="69" fillId="0" borderId="25" xfId="73" applyNumberFormat="1" applyFont="1" applyFill="1" applyBorder="1" applyAlignment="1">
      <alignment horizontal="center" vertical="center"/>
    </xf>
    <xf numFmtId="9" fontId="74" fillId="0" borderId="11" xfId="0" applyNumberFormat="1" applyFont="1" applyBorder="1" applyAlignment="1">
      <alignment horizontal="center" vertical="center" wrapText="1"/>
    </xf>
    <xf numFmtId="9" fontId="74" fillId="0" borderId="12" xfId="0" applyNumberFormat="1" applyFont="1" applyBorder="1" applyAlignment="1">
      <alignment horizontal="center" vertical="center" wrapText="1"/>
    </xf>
    <xf numFmtId="9" fontId="4" fillId="0" borderId="12" xfId="73" applyNumberFormat="1" applyFont="1" applyFill="1" applyBorder="1" applyAlignment="1">
      <alignment horizontal="center" vertical="center"/>
    </xf>
    <xf numFmtId="9" fontId="3" fillId="0" borderId="12" xfId="73" applyNumberFormat="1" applyFont="1" applyFill="1" applyBorder="1" applyAlignment="1">
      <alignment horizontal="center" vertical="center"/>
    </xf>
    <xf numFmtId="9" fontId="74" fillId="0" borderId="25" xfId="0" applyNumberFormat="1" applyFont="1" applyBorder="1" applyAlignment="1">
      <alignment horizontal="center" vertical="center" wrapText="1"/>
    </xf>
    <xf numFmtId="9" fontId="3" fillId="0" borderId="25" xfId="73" applyFont="1" applyFill="1" applyBorder="1" applyAlignment="1">
      <alignment horizontal="center" vertical="center"/>
    </xf>
    <xf numFmtId="0" fontId="69" fillId="0" borderId="13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9" fillId="0" borderId="25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73" applyFont="1" applyAlignment="1">
      <alignment horizontal="center"/>
    </xf>
    <xf numFmtId="41" fontId="0" fillId="0" borderId="0" xfId="43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70" fillId="0" borderId="0" xfId="43" applyFont="1" applyFill="1" applyBorder="1" applyAlignment="1">
      <alignment horizontal="right" vertical="top"/>
    </xf>
    <xf numFmtId="0" fontId="0" fillId="0" borderId="0" xfId="0" applyFont="1" applyAlignment="1">
      <alignment horizontal="center"/>
    </xf>
    <xf numFmtId="9" fontId="0" fillId="0" borderId="0" xfId="73" applyNumberFormat="1" applyFont="1" applyAlignment="1">
      <alignment horizontal="center"/>
    </xf>
    <xf numFmtId="9" fontId="0" fillId="0" borderId="0" xfId="73" applyFont="1" applyAlignment="1">
      <alignment horizontal="center"/>
    </xf>
    <xf numFmtId="9" fontId="0" fillId="0" borderId="0" xfId="73" applyFont="1" applyAlignment="1">
      <alignment/>
    </xf>
    <xf numFmtId="1" fontId="0" fillId="0" borderId="0" xfId="43" applyNumberFormat="1" applyFont="1" applyAlignment="1">
      <alignment horizontal="center"/>
    </xf>
    <xf numFmtId="1" fontId="0" fillId="0" borderId="0" xfId="73" applyNumberFormat="1" applyFont="1" applyAlignment="1">
      <alignment horizontal="center"/>
    </xf>
    <xf numFmtId="1" fontId="0" fillId="0" borderId="0" xfId="0" applyNumberFormat="1" applyFont="1" applyAlignment="1">
      <alignment/>
    </xf>
    <xf numFmtId="10" fontId="0" fillId="0" borderId="0" xfId="73" applyNumberFormat="1" applyFont="1" applyAlignment="1">
      <alignment/>
    </xf>
    <xf numFmtId="0" fontId="62" fillId="12" borderId="11" xfId="0" applyFont="1" applyFill="1" applyBorder="1" applyAlignment="1">
      <alignment horizontal="center" vertical="center" wrapText="1"/>
    </xf>
    <xf numFmtId="0" fontId="62" fillId="12" borderId="25" xfId="0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top" wrapText="1"/>
    </xf>
    <xf numFmtId="0" fontId="69" fillId="0" borderId="25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horizontal="left" vertical="top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9" fontId="63" fillId="0" borderId="24" xfId="0" applyNumberFormat="1" applyFont="1" applyBorder="1" applyAlignment="1">
      <alignment horizontal="center" vertical="center" wrapText="1"/>
    </xf>
    <xf numFmtId="9" fontId="63" fillId="0" borderId="18" xfId="0" applyNumberFormat="1" applyFont="1" applyBorder="1" applyAlignment="1">
      <alignment horizontal="center" vertical="center" wrapText="1"/>
    </xf>
    <xf numFmtId="9" fontId="69" fillId="0" borderId="11" xfId="73" applyNumberFormat="1" applyFont="1" applyFill="1" applyBorder="1" applyAlignment="1">
      <alignment horizontal="center" vertical="center"/>
    </xf>
    <xf numFmtId="9" fontId="69" fillId="0" borderId="12" xfId="73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top" wrapText="1"/>
    </xf>
    <xf numFmtId="0" fontId="63" fillId="0" borderId="23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9" fontId="69" fillId="0" borderId="11" xfId="73" applyFont="1" applyFill="1" applyBorder="1" applyAlignment="1">
      <alignment horizontal="center" vertical="center"/>
    </xf>
    <xf numFmtId="9" fontId="69" fillId="0" borderId="12" xfId="73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2" fillId="12" borderId="20" xfId="0" applyFont="1" applyFill="1" applyBorder="1" applyAlignment="1">
      <alignment horizontal="center" vertical="center" wrapText="1"/>
    </xf>
    <xf numFmtId="0" fontId="62" fillId="12" borderId="22" xfId="0" applyFont="1" applyFill="1" applyBorder="1" applyAlignment="1">
      <alignment horizontal="center" vertical="center" wrapText="1"/>
    </xf>
    <xf numFmtId="0" fontId="62" fillId="12" borderId="21" xfId="0" applyFont="1" applyFill="1" applyBorder="1" applyAlignment="1">
      <alignment horizontal="center" vertical="center" wrapText="1"/>
    </xf>
    <xf numFmtId="0" fontId="62" fillId="12" borderId="20" xfId="0" applyFont="1" applyFill="1" applyBorder="1" applyAlignment="1" quotePrefix="1">
      <alignment horizontal="center" vertical="center" wrapText="1"/>
    </xf>
    <xf numFmtId="0" fontId="62" fillId="12" borderId="21" xfId="0" applyFont="1" applyFill="1" applyBorder="1" applyAlignment="1" quotePrefix="1">
      <alignment horizontal="center" vertical="center" wrapText="1"/>
    </xf>
    <xf numFmtId="0" fontId="62" fillId="12" borderId="22" xfId="0" applyFont="1" applyFill="1" applyBorder="1" applyAlignment="1" quotePrefix="1">
      <alignment horizontal="center" vertical="center" wrapText="1"/>
    </xf>
    <xf numFmtId="0" fontId="56" fillId="0" borderId="18" xfId="0" applyFont="1" applyBorder="1" applyAlignment="1">
      <alignment horizontal="left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8" fillId="9" borderId="19" xfId="0" applyFont="1" applyFill="1" applyBorder="1" applyAlignment="1">
      <alignment horizontal="center" vertical="top" wrapText="1"/>
    </xf>
    <xf numFmtId="0" fontId="68" fillId="9" borderId="17" xfId="0" applyFont="1" applyFill="1" applyBorder="1" applyAlignment="1">
      <alignment horizontal="center" vertical="top" wrapText="1"/>
    </xf>
    <xf numFmtId="0" fontId="68" fillId="9" borderId="16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24" xfId="0" applyFont="1" applyFill="1" applyBorder="1" applyAlignment="1">
      <alignment horizontal="center"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  <xf numFmtId="9" fontId="69" fillId="0" borderId="25" xfId="73" applyNumberFormat="1" applyFont="1" applyFill="1" applyBorder="1" applyAlignment="1">
      <alignment horizontal="center" vertical="center"/>
    </xf>
    <xf numFmtId="0" fontId="62" fillId="12" borderId="17" xfId="0" applyFont="1" applyFill="1" applyBorder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center" wrapText="1"/>
    </xf>
    <xf numFmtId="0" fontId="62" fillId="12" borderId="0" xfId="0" applyFont="1" applyFill="1" applyBorder="1" applyAlignment="1">
      <alignment horizontal="center" vertical="center" wrapText="1"/>
    </xf>
    <xf numFmtId="0" fontId="62" fillId="12" borderId="18" xfId="0" applyFont="1" applyFill="1" applyBorder="1" applyAlignment="1">
      <alignment horizontal="center" vertical="center" wrapText="1"/>
    </xf>
    <xf numFmtId="0" fontId="62" fillId="12" borderId="19" xfId="0" applyFont="1" applyFill="1" applyBorder="1" applyAlignment="1">
      <alignment horizontal="center" vertical="center" wrapText="1"/>
    </xf>
    <xf numFmtId="0" fontId="62" fillId="12" borderId="14" xfId="0" applyFont="1" applyFill="1" applyBorder="1" applyAlignment="1">
      <alignment horizontal="center" vertical="center" wrapText="1"/>
    </xf>
    <xf numFmtId="0" fontId="62" fillId="12" borderId="15" xfId="0" applyFont="1" applyFill="1" applyBorder="1" applyAlignment="1">
      <alignment horizontal="center" vertical="center" wrapText="1"/>
    </xf>
    <xf numFmtId="0" fontId="62" fillId="12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7" fillId="0" borderId="0" xfId="0" applyNumberFormat="1" applyFont="1" applyAlignment="1">
      <alignment horizontal="left" vertical="top" wrapText="1"/>
    </xf>
    <xf numFmtId="0" fontId="70" fillId="33" borderId="14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top"/>
    </xf>
    <xf numFmtId="0" fontId="65" fillId="0" borderId="0" xfId="0" applyFont="1" applyAlignment="1">
      <alignment horizontal="center"/>
    </xf>
    <xf numFmtId="0" fontId="75" fillId="0" borderId="0" xfId="0" applyFont="1" applyAlignment="1">
      <alignment horizontal="left" vertical="center" wrapText="1"/>
    </xf>
    <xf numFmtId="0" fontId="57" fillId="0" borderId="0" xfId="0" applyFont="1" applyFill="1" applyAlignment="1">
      <alignment vertical="top" wrapText="1"/>
    </xf>
    <xf numFmtId="0" fontId="62" fillId="12" borderId="23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center" vertical="center" wrapText="1"/>
    </xf>
    <xf numFmtId="9" fontId="3" fillId="0" borderId="11" xfId="73" applyNumberFormat="1" applyFont="1" applyFill="1" applyBorder="1" applyAlignment="1">
      <alignment horizontal="center" vertical="center"/>
    </xf>
    <xf numFmtId="9" fontId="3" fillId="0" borderId="12" xfId="73" applyNumberFormat="1" applyFont="1" applyFill="1" applyBorder="1" applyAlignment="1">
      <alignment horizontal="center" vertical="center"/>
    </xf>
    <xf numFmtId="9" fontId="4" fillId="0" borderId="11" xfId="73" applyNumberFormat="1" applyFont="1" applyFill="1" applyBorder="1" applyAlignment="1">
      <alignment horizontal="center" vertical="center"/>
    </xf>
    <xf numFmtId="9" fontId="4" fillId="0" borderId="12" xfId="73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vertical="center" wrapText="1"/>
    </xf>
    <xf numFmtId="0" fontId="69" fillId="0" borderId="25" xfId="0" applyNumberFormat="1" applyFont="1" applyFill="1" applyBorder="1" applyAlignment="1">
      <alignment vertical="center" wrapText="1"/>
    </xf>
    <xf numFmtId="0" fontId="69" fillId="0" borderId="12" xfId="0" applyNumberFormat="1" applyFont="1" applyFill="1" applyBorder="1" applyAlignment="1">
      <alignment vertical="center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9" fontId="63" fillId="0" borderId="16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5" xfId="0" applyFont="1" applyFill="1" applyBorder="1" applyAlignment="1">
      <alignment vertical="top" wrapText="1"/>
    </xf>
    <xf numFmtId="0" fontId="63" fillId="0" borderId="23" xfId="0" applyFont="1" applyFill="1" applyBorder="1" applyAlignment="1">
      <alignment vertical="top" wrapText="1"/>
    </xf>
    <xf numFmtId="0" fontId="63" fillId="0" borderId="24" xfId="0" applyFont="1" applyFill="1" applyBorder="1" applyAlignment="1">
      <alignment vertical="top" wrapText="1"/>
    </xf>
    <xf numFmtId="0" fontId="63" fillId="0" borderId="13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18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3" fillId="0" borderId="17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vertical="top" wrapText="1"/>
    </xf>
    <xf numFmtId="9" fontId="74" fillId="0" borderId="11" xfId="0" applyNumberFormat="1" applyFont="1" applyBorder="1" applyAlignment="1">
      <alignment horizontal="center" vertical="center" wrapText="1"/>
    </xf>
    <xf numFmtId="9" fontId="74" fillId="0" borderId="12" xfId="0" applyNumberFormat="1" applyFont="1" applyBorder="1" applyAlignment="1">
      <alignment horizontal="center" vertical="center" wrapText="1"/>
    </xf>
    <xf numFmtId="9" fontId="3" fillId="0" borderId="11" xfId="73" applyFont="1" applyFill="1" applyBorder="1" applyAlignment="1">
      <alignment horizontal="center" vertical="center"/>
    </xf>
    <xf numFmtId="9" fontId="3" fillId="0" borderId="12" xfId="73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2" xfId="47"/>
    <cellStyle name="Comma 2 2" xfId="48"/>
    <cellStyle name="Comma 2 3" xfId="49"/>
    <cellStyle name="Comma 3" xfId="50"/>
    <cellStyle name="Comma 4" xfId="51"/>
    <cellStyle name="Comma 5" xfId="52"/>
    <cellStyle name="Comma 6" xfId="53"/>
    <cellStyle name="Comma 7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ercent 2" xfId="74"/>
    <cellStyle name="Percent 3" xfId="75"/>
    <cellStyle name="Percent 4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70" zoomScaleNormal="70" zoomScalePageLayoutView="0" workbookViewId="0" topLeftCell="A22">
      <selection activeCell="Q13" sqref="Q13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2.57421875" style="0" customWidth="1"/>
    <col min="4" max="4" width="3.57421875" style="0" customWidth="1"/>
    <col min="5" max="5" width="2.28125" style="0" customWidth="1"/>
    <col min="6" max="6" width="3.421875" style="0" customWidth="1"/>
    <col min="7" max="7" width="21.8515625" style="0" customWidth="1"/>
    <col min="8" max="8" width="17.28125" style="0" customWidth="1"/>
    <col min="9" max="9" width="2.7109375" style="0" customWidth="1"/>
    <col min="10" max="10" width="15.28125" style="0" customWidth="1"/>
    <col min="11" max="11" width="2.57421875" style="0" customWidth="1"/>
    <col min="12" max="12" width="8.421875" style="0" customWidth="1"/>
    <col min="13" max="13" width="7.8515625" style="0" customWidth="1"/>
    <col min="14" max="14" width="7.140625" style="0" customWidth="1"/>
    <col min="15" max="15" width="7.421875" style="0" customWidth="1"/>
    <col min="16" max="16" width="7.140625" style="0" customWidth="1"/>
    <col min="17" max="17" width="7.57421875" style="0" customWidth="1"/>
    <col min="18" max="18" width="7.421875" style="0" hidden="1" customWidth="1"/>
    <col min="19" max="19" width="7.57421875" style="0" customWidth="1"/>
    <col min="20" max="20" width="7.421875" style="0" hidden="1" customWidth="1"/>
    <col min="21" max="21" width="25.421875" style="0" customWidth="1"/>
    <col min="22" max="22" width="2.00390625" style="0" customWidth="1"/>
    <col min="23" max="23" width="14.7109375" style="0" customWidth="1"/>
    <col min="24" max="24" width="15.00390625" style="0" customWidth="1"/>
    <col min="25" max="25" width="13.7109375" style="0" customWidth="1"/>
  </cols>
  <sheetData>
    <row r="1" spans="1:25" ht="18">
      <c r="A1" s="212" t="s">
        <v>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30"/>
    </row>
    <row r="2" spans="1:25" ht="18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30"/>
    </row>
    <row r="3" spans="1:25" ht="18">
      <c r="A3" s="212" t="s">
        <v>64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30"/>
    </row>
    <row r="4" spans="1:2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4" ht="15.75">
      <c r="A5" s="9"/>
      <c r="B5" s="4" t="s">
        <v>13</v>
      </c>
      <c r="C5" s="4" t="s">
        <v>10</v>
      </c>
      <c r="D5" s="213" t="s">
        <v>63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4" ht="26.25" customHeight="1">
      <c r="A6" s="9"/>
      <c r="B6" s="4"/>
      <c r="C6" s="4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1:24" ht="21" customHeight="1">
      <c r="A7" s="9"/>
      <c r="B7" s="253" t="s">
        <v>11</v>
      </c>
      <c r="C7" s="4" t="s">
        <v>10</v>
      </c>
      <c r="D7" s="42" t="s">
        <v>21</v>
      </c>
      <c r="E7" s="214" t="s">
        <v>51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24" ht="30.75" customHeight="1">
      <c r="A8" s="9"/>
      <c r="B8" s="4"/>
      <c r="C8" s="4"/>
      <c r="D8" s="42" t="s">
        <v>22</v>
      </c>
      <c r="E8" s="214" t="s">
        <v>52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</row>
    <row r="9" spans="1:25" ht="15.75">
      <c r="A9" s="9"/>
      <c r="B9" s="4"/>
      <c r="C9" s="4"/>
      <c r="D9" s="72"/>
      <c r="E9" s="73"/>
      <c r="F9" s="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4" ht="34.5" customHeight="1">
      <c r="A10" s="9"/>
      <c r="B10" s="43" t="s">
        <v>12</v>
      </c>
      <c r="C10" s="43" t="s">
        <v>10</v>
      </c>
      <c r="D10" s="42" t="s">
        <v>21</v>
      </c>
      <c r="E10" s="206" t="s">
        <v>53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</row>
    <row r="11" spans="1:24" ht="15.75">
      <c r="A11" s="9"/>
      <c r="B11" s="4"/>
      <c r="C11" s="43"/>
      <c r="D11" s="42" t="s">
        <v>22</v>
      </c>
      <c r="E11" s="207" t="s">
        <v>42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</row>
    <row r="12" spans="1:25" ht="15.75">
      <c r="A12" s="9"/>
      <c r="B12" s="4"/>
      <c r="C12" s="4"/>
      <c r="D12" s="72"/>
      <c r="E12" s="73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.75">
      <c r="A13" s="9"/>
      <c r="B13" s="6" t="s">
        <v>14</v>
      </c>
      <c r="C13" s="7" t="s">
        <v>10</v>
      </c>
      <c r="D13" s="72" t="s">
        <v>35</v>
      </c>
      <c r="E13" s="7"/>
      <c r="F13" s="7"/>
      <c r="G13" s="7"/>
      <c r="H13" s="7"/>
      <c r="I13" s="7"/>
      <c r="J13" s="7"/>
      <c r="K13" s="7"/>
      <c r="L13" s="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.75">
      <c r="A14" s="9"/>
      <c r="B14" s="6"/>
      <c r="C14" s="7"/>
      <c r="D14" s="72"/>
      <c r="E14" s="72"/>
      <c r="F14" s="72"/>
      <c r="G14" s="72"/>
      <c r="H14" s="72"/>
      <c r="I14" s="72"/>
      <c r="J14" s="72"/>
      <c r="K14" s="72"/>
      <c r="L14" s="7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.75">
      <c r="A15" s="9"/>
      <c r="B15" s="6" t="s">
        <v>15</v>
      </c>
      <c r="C15" s="7" t="s">
        <v>10</v>
      </c>
      <c r="D15" s="72" t="s">
        <v>16</v>
      </c>
      <c r="E15" s="72" t="s">
        <v>36</v>
      </c>
      <c r="F15" s="72"/>
      <c r="G15" s="72"/>
      <c r="H15" s="72"/>
      <c r="I15" s="72"/>
      <c r="J15" s="72"/>
      <c r="K15" s="72"/>
      <c r="L15" s="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>
      <c r="A16" s="9"/>
      <c r="B16" s="7"/>
      <c r="C16" s="7"/>
      <c r="D16" s="72" t="s">
        <v>17</v>
      </c>
      <c r="E16" s="72" t="s">
        <v>37</v>
      </c>
      <c r="F16" s="72"/>
      <c r="G16" s="72"/>
      <c r="H16" s="72"/>
      <c r="I16" s="72"/>
      <c r="J16" s="72"/>
      <c r="K16" s="72"/>
      <c r="L16" s="7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>
      <c r="A17" s="9"/>
      <c r="B17" s="7"/>
      <c r="C17" s="7"/>
      <c r="D17" s="72" t="s">
        <v>18</v>
      </c>
      <c r="E17" s="72" t="s">
        <v>20</v>
      </c>
      <c r="F17" s="72"/>
      <c r="G17" s="72"/>
      <c r="H17" s="72"/>
      <c r="I17" s="72"/>
      <c r="J17" s="72"/>
      <c r="K17" s="72"/>
      <c r="L17" s="7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>
      <c r="A18" s="9"/>
      <c r="B18" s="7"/>
      <c r="C18" s="7"/>
      <c r="D18" s="72" t="s">
        <v>19</v>
      </c>
      <c r="E18" s="72" t="s">
        <v>38</v>
      </c>
      <c r="F18" s="72"/>
      <c r="G18" s="72"/>
      <c r="H18" s="72"/>
      <c r="I18" s="72"/>
      <c r="J18" s="72"/>
      <c r="K18" s="72"/>
      <c r="L18" s="7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5.25" customHeight="1" thickBot="1">
      <c r="A19" s="9"/>
      <c r="B19" s="12"/>
      <c r="C19" s="12"/>
      <c r="D19" s="12"/>
      <c r="E19" s="18"/>
      <c r="F19" s="1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6.5" thickTop="1">
      <c r="A20" s="9"/>
      <c r="B20" s="4"/>
      <c r="C20" s="4"/>
      <c r="D20" s="4"/>
      <c r="E20" s="11"/>
      <c r="F20" s="11"/>
      <c r="G20" s="9"/>
      <c r="H20" s="9"/>
      <c r="I20" s="9"/>
      <c r="J20" s="9"/>
      <c r="K20" s="9"/>
      <c r="L20" s="9"/>
      <c r="M20" s="9"/>
      <c r="N20" s="32"/>
      <c r="O20" s="32"/>
      <c r="P20" s="32"/>
      <c r="Q20" s="32"/>
      <c r="R20" s="32"/>
      <c r="S20" s="32"/>
      <c r="T20" s="32"/>
      <c r="U20" s="9"/>
      <c r="V20" s="9"/>
      <c r="W20" s="9"/>
      <c r="X20" s="9"/>
      <c r="Y20" s="9"/>
    </row>
    <row r="21" spans="1:24" s="46" customFormat="1" ht="42" customHeight="1">
      <c r="A21" s="45"/>
      <c r="B21" s="92" t="s">
        <v>26</v>
      </c>
      <c r="C21" s="92" t="s">
        <v>10</v>
      </c>
      <c r="D21" s="208" t="s">
        <v>41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</row>
    <row r="22" spans="1:25" ht="15.75" customHeight="1">
      <c r="A22" s="9"/>
      <c r="B22" s="72"/>
      <c r="C22" s="72"/>
      <c r="D22" s="72"/>
      <c r="E22" s="72"/>
      <c r="F22" s="72"/>
      <c r="G22" s="9"/>
      <c r="H22" s="9"/>
      <c r="I22" s="9"/>
      <c r="J22" s="9"/>
      <c r="K22" s="209" t="s">
        <v>33</v>
      </c>
      <c r="L22" s="209"/>
      <c r="M22" s="79" t="s">
        <v>50</v>
      </c>
      <c r="N22" s="101"/>
      <c r="O22" s="101"/>
      <c r="P22" s="101"/>
      <c r="Q22" s="101"/>
      <c r="R22" s="62"/>
      <c r="S22" s="62"/>
      <c r="T22" s="33"/>
      <c r="U22" s="31"/>
      <c r="V22" s="31"/>
      <c r="W22" s="31"/>
      <c r="X22" s="9"/>
      <c r="Y22" s="9"/>
    </row>
    <row r="23" spans="1:25" ht="19.5" customHeight="1">
      <c r="A23" s="9"/>
      <c r="B23" s="92" t="s">
        <v>3</v>
      </c>
      <c r="C23" s="92" t="s">
        <v>10</v>
      </c>
      <c r="D23" s="95" t="s">
        <v>9</v>
      </c>
      <c r="E23" s="35" t="str">
        <f>+G34</f>
        <v>Persentase tindaklanjut layanan informasi </v>
      </c>
      <c r="F23" s="36"/>
      <c r="G23" s="37"/>
      <c r="H23" s="38"/>
      <c r="I23" s="38"/>
      <c r="J23" s="38"/>
      <c r="K23" s="210" t="s">
        <v>103</v>
      </c>
      <c r="L23" s="210"/>
      <c r="M23" s="83">
        <f>S34</f>
        <v>0.71</v>
      </c>
      <c r="N23" s="105"/>
      <c r="O23" s="105"/>
      <c r="P23" s="105"/>
      <c r="Q23" s="105"/>
      <c r="R23" s="63"/>
      <c r="S23" s="63"/>
      <c r="T23" s="31"/>
      <c r="U23" s="31"/>
      <c r="V23" s="31"/>
      <c r="W23" s="31"/>
      <c r="X23" s="9"/>
      <c r="Y23" s="9"/>
    </row>
    <row r="24" spans="1:25" ht="19.5" customHeight="1">
      <c r="A24" s="9"/>
      <c r="B24" s="97"/>
      <c r="C24" s="97"/>
      <c r="D24" s="95" t="s">
        <v>9</v>
      </c>
      <c r="E24" s="211" t="str">
        <f>G37</f>
        <v>Persentase tindaklanjut sengketa informasi </v>
      </c>
      <c r="F24" s="211"/>
      <c r="G24" s="211"/>
      <c r="H24" s="211"/>
      <c r="I24" s="38"/>
      <c r="J24" s="38"/>
      <c r="K24" s="210" t="s">
        <v>103</v>
      </c>
      <c r="L24" s="210"/>
      <c r="M24" s="83">
        <f>S37</f>
        <v>0.83</v>
      </c>
      <c r="N24" s="105"/>
      <c r="O24" s="105"/>
      <c r="P24" s="105"/>
      <c r="Q24" s="105"/>
      <c r="R24" s="103">
        <f>S37</f>
        <v>0.83</v>
      </c>
      <c r="S24" s="63"/>
      <c r="T24" s="31"/>
      <c r="U24" s="31"/>
      <c r="V24" s="31"/>
      <c r="W24" s="31"/>
      <c r="X24" s="9"/>
      <c r="Y24" s="9"/>
    </row>
    <row r="25" spans="1:25" ht="33.75" customHeight="1">
      <c r="A25" s="9"/>
      <c r="B25" s="92"/>
      <c r="C25" s="92"/>
      <c r="D25" s="95" t="s">
        <v>9</v>
      </c>
      <c r="E25" s="216" t="str">
        <f>+G40</f>
        <v>Persentase pemberdayaan aparatur dan masyarakat yang paham TIK</v>
      </c>
      <c r="F25" s="216"/>
      <c r="G25" s="216"/>
      <c r="H25" s="216"/>
      <c r="I25" s="216"/>
      <c r="J25" s="216"/>
      <c r="K25" s="210" t="s">
        <v>103</v>
      </c>
      <c r="L25" s="210"/>
      <c r="M25" s="83">
        <f>S40</f>
        <v>0.9</v>
      </c>
      <c r="N25" s="106"/>
      <c r="O25" s="106"/>
      <c r="P25" s="106"/>
      <c r="Q25" s="106"/>
      <c r="R25" s="104">
        <f>+S40</f>
        <v>0.9</v>
      </c>
      <c r="S25" s="64"/>
      <c r="T25" s="31"/>
      <c r="U25" s="31"/>
      <c r="V25" s="31"/>
      <c r="W25" s="31"/>
      <c r="X25" s="9"/>
      <c r="Y25" s="9"/>
    </row>
    <row r="26" spans="1:25" ht="15.75">
      <c r="A26" s="9"/>
      <c r="B26" s="5"/>
      <c r="C26" s="5"/>
      <c r="D26" s="10"/>
      <c r="E26" s="39"/>
      <c r="F26" s="39"/>
      <c r="G26" s="40"/>
      <c r="H26" s="40"/>
      <c r="I26" s="40"/>
      <c r="J26" s="40"/>
      <c r="K26" s="40"/>
      <c r="L26" s="40"/>
      <c r="M26" s="4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33" customHeight="1">
      <c r="A27" s="136" t="s">
        <v>2</v>
      </c>
      <c r="B27" s="176" t="s">
        <v>8</v>
      </c>
      <c r="C27" s="177"/>
      <c r="D27" s="177"/>
      <c r="E27" s="197"/>
      <c r="F27" s="197"/>
      <c r="G27" s="198"/>
      <c r="H27" s="199" t="s">
        <v>25</v>
      </c>
      <c r="I27" s="200"/>
      <c r="J27" s="200"/>
      <c r="K27" s="200"/>
      <c r="L27" s="201"/>
      <c r="M27" s="88" t="s">
        <v>4</v>
      </c>
      <c r="N27" s="203" t="s">
        <v>5</v>
      </c>
      <c r="O27" s="203"/>
      <c r="P27" s="203"/>
      <c r="Q27" s="203"/>
      <c r="R27" s="203"/>
      <c r="S27" s="203"/>
      <c r="T27" s="203"/>
      <c r="U27" s="203" t="s">
        <v>6</v>
      </c>
      <c r="V27" s="203"/>
      <c r="W27" s="203"/>
      <c r="X27" s="136" t="s">
        <v>85</v>
      </c>
      <c r="Y27" s="136" t="s">
        <v>87</v>
      </c>
    </row>
    <row r="28" spans="1:25" ht="17.25" customHeight="1">
      <c r="A28" s="137"/>
      <c r="B28" s="204" t="s">
        <v>24</v>
      </c>
      <c r="C28" s="215"/>
      <c r="D28" s="215"/>
      <c r="E28" s="205"/>
      <c r="F28" s="204" t="s">
        <v>0</v>
      </c>
      <c r="G28" s="205"/>
      <c r="H28" s="199"/>
      <c r="I28" s="200"/>
      <c r="J28" s="200"/>
      <c r="K28" s="200"/>
      <c r="L28" s="201"/>
      <c r="M28" s="87">
        <v>2014</v>
      </c>
      <c r="N28" s="78" t="s">
        <v>43</v>
      </c>
      <c r="O28" s="78" t="s">
        <v>44</v>
      </c>
      <c r="P28" s="91">
        <v>2017</v>
      </c>
      <c r="Q28" s="203">
        <v>2018</v>
      </c>
      <c r="R28" s="203"/>
      <c r="S28" s="203">
        <v>2019</v>
      </c>
      <c r="T28" s="203"/>
      <c r="U28" s="136" t="s">
        <v>7</v>
      </c>
      <c r="V28" s="204" t="s">
        <v>61</v>
      </c>
      <c r="W28" s="205"/>
      <c r="X28" s="137"/>
      <c r="Y28" s="137"/>
    </row>
    <row r="29" spans="1:25" ht="17.25" customHeight="1">
      <c r="A29" s="138"/>
      <c r="B29" s="202"/>
      <c r="C29" s="197"/>
      <c r="D29" s="197"/>
      <c r="E29" s="198"/>
      <c r="F29" s="202"/>
      <c r="G29" s="198"/>
      <c r="H29" s="202"/>
      <c r="I29" s="197"/>
      <c r="J29" s="197"/>
      <c r="K29" s="197"/>
      <c r="L29" s="198"/>
      <c r="M29" s="88"/>
      <c r="N29" s="34" t="s">
        <v>31</v>
      </c>
      <c r="O29" s="34" t="s">
        <v>31</v>
      </c>
      <c r="P29" s="34" t="s">
        <v>31</v>
      </c>
      <c r="Q29" s="34" t="s">
        <v>31</v>
      </c>
      <c r="R29" s="34" t="s">
        <v>32</v>
      </c>
      <c r="S29" s="34" t="s">
        <v>31</v>
      </c>
      <c r="T29" s="34" t="s">
        <v>32</v>
      </c>
      <c r="U29" s="138"/>
      <c r="V29" s="202"/>
      <c r="W29" s="198"/>
      <c r="X29" s="138"/>
      <c r="Y29" s="138"/>
    </row>
    <row r="30" spans="1:25" ht="15" customHeight="1">
      <c r="A30" s="16">
        <v>1</v>
      </c>
      <c r="B30" s="176">
        <v>2</v>
      </c>
      <c r="C30" s="177"/>
      <c r="D30" s="177"/>
      <c r="E30" s="178"/>
      <c r="F30" s="179">
        <v>3</v>
      </c>
      <c r="G30" s="180"/>
      <c r="H30" s="181">
        <v>4</v>
      </c>
      <c r="I30" s="181"/>
      <c r="J30" s="181"/>
      <c r="K30" s="181"/>
      <c r="L30" s="180"/>
      <c r="M30" s="78">
        <v>5</v>
      </c>
      <c r="N30" s="78">
        <v>6</v>
      </c>
      <c r="O30" s="78">
        <v>8</v>
      </c>
      <c r="P30" s="78">
        <v>10</v>
      </c>
      <c r="Q30" s="78">
        <v>12</v>
      </c>
      <c r="R30" s="78">
        <v>13</v>
      </c>
      <c r="S30" s="78">
        <v>14</v>
      </c>
      <c r="T30" s="78">
        <v>15</v>
      </c>
      <c r="U30" s="78">
        <v>16</v>
      </c>
      <c r="V30" s="179">
        <v>17</v>
      </c>
      <c r="W30" s="180"/>
      <c r="X30" s="78">
        <v>18</v>
      </c>
      <c r="Y30" s="78">
        <v>18</v>
      </c>
    </row>
    <row r="31" spans="1:25" ht="7.5" customHeight="1">
      <c r="A31" s="93"/>
      <c r="B31" s="168"/>
      <c r="C31" s="170"/>
      <c r="D31" s="170"/>
      <c r="E31" s="193"/>
      <c r="F31" s="168"/>
      <c r="G31" s="193"/>
      <c r="H31" s="85"/>
      <c r="I31" s="89"/>
      <c r="J31" s="89"/>
      <c r="K31" s="89"/>
      <c r="L31" s="90"/>
      <c r="M31" s="14"/>
      <c r="N31" s="14"/>
      <c r="O31" s="14"/>
      <c r="P31" s="14"/>
      <c r="Q31" s="14"/>
      <c r="R31" s="14"/>
      <c r="S31" s="14"/>
      <c r="T31" s="14"/>
      <c r="U31" s="14"/>
      <c r="V31" s="23"/>
      <c r="W31" s="22"/>
      <c r="X31" s="14"/>
      <c r="Y31" s="14"/>
    </row>
    <row r="32" spans="1:25" ht="15">
      <c r="A32" s="26" t="s">
        <v>1</v>
      </c>
      <c r="B32" s="184" t="s">
        <v>40</v>
      </c>
      <c r="C32" s="185"/>
      <c r="D32" s="185"/>
      <c r="E32" s="186"/>
      <c r="F32" s="44"/>
      <c r="G32" s="20"/>
      <c r="H32" s="21"/>
      <c r="I32" s="21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4"/>
      <c r="W32" s="25"/>
      <c r="X32" s="27"/>
      <c r="Y32" s="27"/>
    </row>
    <row r="33" spans="1:25" ht="15">
      <c r="A33" s="47"/>
      <c r="B33" s="51"/>
      <c r="C33" s="52"/>
      <c r="D33" s="52"/>
      <c r="E33" s="53"/>
      <c r="F33" s="86"/>
      <c r="G33" s="84"/>
      <c r="H33" s="28"/>
      <c r="I33" s="28"/>
      <c r="J33" s="28"/>
      <c r="K33" s="28"/>
      <c r="L33" s="29"/>
      <c r="M33" s="15"/>
      <c r="N33" s="15"/>
      <c r="O33" s="15"/>
      <c r="P33" s="15"/>
      <c r="Q33" s="15"/>
      <c r="R33" s="15"/>
      <c r="S33" s="15"/>
      <c r="T33" s="15"/>
      <c r="U33" s="15"/>
      <c r="V33" s="48"/>
      <c r="W33" s="49"/>
      <c r="X33" s="50"/>
      <c r="Y33" s="50"/>
    </row>
    <row r="34" spans="1:25" ht="31.5" customHeight="1">
      <c r="A34" s="187">
        <v>1</v>
      </c>
      <c r="B34" s="156" t="s">
        <v>54</v>
      </c>
      <c r="C34" s="157"/>
      <c r="D34" s="157"/>
      <c r="E34" s="158"/>
      <c r="F34" s="168" t="s">
        <v>29</v>
      </c>
      <c r="G34" s="162" t="s">
        <v>77</v>
      </c>
      <c r="H34" s="174" t="s">
        <v>65</v>
      </c>
      <c r="I34" s="175"/>
      <c r="J34" s="175"/>
      <c r="K34" s="150" t="s">
        <v>69</v>
      </c>
      <c r="L34" s="152">
        <v>1</v>
      </c>
      <c r="M34" s="154">
        <v>0.97</v>
      </c>
      <c r="N34" s="154">
        <v>0.92</v>
      </c>
      <c r="O34" s="154">
        <v>0.87</v>
      </c>
      <c r="P34" s="154">
        <v>0.82</v>
      </c>
      <c r="Q34" s="154">
        <v>0.76</v>
      </c>
      <c r="R34" s="98">
        <v>1</v>
      </c>
      <c r="S34" s="154">
        <v>0.71</v>
      </c>
      <c r="T34" s="54"/>
      <c r="U34" s="144" t="s">
        <v>60</v>
      </c>
      <c r="V34" s="164" t="s">
        <v>58</v>
      </c>
      <c r="W34" s="165"/>
      <c r="X34" s="139" t="s">
        <v>39</v>
      </c>
      <c r="Y34" s="139" t="s">
        <v>90</v>
      </c>
    </row>
    <row r="35" spans="1:25" ht="19.5" customHeight="1">
      <c r="A35" s="188"/>
      <c r="B35" s="190"/>
      <c r="C35" s="191"/>
      <c r="D35" s="191"/>
      <c r="E35" s="192"/>
      <c r="F35" s="183"/>
      <c r="G35" s="182"/>
      <c r="H35" s="217" t="s">
        <v>66</v>
      </c>
      <c r="I35" s="150"/>
      <c r="J35" s="150"/>
      <c r="K35" s="151"/>
      <c r="L35" s="153"/>
      <c r="M35" s="196"/>
      <c r="N35" s="196"/>
      <c r="O35" s="196"/>
      <c r="P35" s="196"/>
      <c r="Q35" s="196"/>
      <c r="R35" s="107"/>
      <c r="S35" s="196"/>
      <c r="T35" s="54"/>
      <c r="U35" s="145"/>
      <c r="V35" s="194"/>
      <c r="W35" s="195"/>
      <c r="X35" s="140"/>
      <c r="Y35" s="140"/>
    </row>
    <row r="36" spans="1:25" ht="25.5" customHeight="1">
      <c r="A36" s="188"/>
      <c r="B36" s="190"/>
      <c r="C36" s="191"/>
      <c r="D36" s="191"/>
      <c r="E36" s="192"/>
      <c r="F36" s="169"/>
      <c r="G36" s="163"/>
      <c r="H36" s="147" t="s">
        <v>99</v>
      </c>
      <c r="I36" s="148"/>
      <c r="J36" s="148"/>
      <c r="K36" s="148"/>
      <c r="L36" s="149"/>
      <c r="M36" s="155"/>
      <c r="N36" s="155"/>
      <c r="O36" s="155"/>
      <c r="P36" s="155"/>
      <c r="Q36" s="155"/>
      <c r="R36" s="94"/>
      <c r="S36" s="155"/>
      <c r="T36" s="54"/>
      <c r="U36" s="145"/>
      <c r="V36" s="166"/>
      <c r="W36" s="167"/>
      <c r="X36" s="141"/>
      <c r="Y36" s="141"/>
    </row>
    <row r="37" spans="1:25" ht="29.25" customHeight="1">
      <c r="A37" s="188"/>
      <c r="B37" s="190"/>
      <c r="C37" s="191"/>
      <c r="D37" s="191"/>
      <c r="E37" s="192"/>
      <c r="F37" s="183" t="s">
        <v>30</v>
      </c>
      <c r="G37" s="182" t="s">
        <v>76</v>
      </c>
      <c r="H37" s="174" t="s">
        <v>98</v>
      </c>
      <c r="I37" s="175"/>
      <c r="J37" s="175"/>
      <c r="K37" s="150" t="s">
        <v>69</v>
      </c>
      <c r="L37" s="152">
        <v>1</v>
      </c>
      <c r="M37" s="196">
        <v>0.89</v>
      </c>
      <c r="N37" s="196">
        <v>0.91</v>
      </c>
      <c r="O37" s="196">
        <v>0.9</v>
      </c>
      <c r="P37" s="196">
        <v>0.87</v>
      </c>
      <c r="Q37" s="196">
        <v>0.86</v>
      </c>
      <c r="R37" s="99"/>
      <c r="S37" s="196">
        <v>0.83</v>
      </c>
      <c r="T37" s="54"/>
      <c r="U37" s="145"/>
      <c r="V37" s="164" t="s">
        <v>59</v>
      </c>
      <c r="W37" s="165"/>
      <c r="X37" s="139" t="s">
        <v>96</v>
      </c>
      <c r="Y37" s="139" t="s">
        <v>88</v>
      </c>
    </row>
    <row r="38" spans="1:25" ht="23.25" customHeight="1">
      <c r="A38" s="188"/>
      <c r="B38" s="190"/>
      <c r="C38" s="191"/>
      <c r="D38" s="191"/>
      <c r="E38" s="192"/>
      <c r="F38" s="183"/>
      <c r="G38" s="182"/>
      <c r="H38" s="217" t="s">
        <v>67</v>
      </c>
      <c r="I38" s="150"/>
      <c r="J38" s="150"/>
      <c r="K38" s="151"/>
      <c r="L38" s="153"/>
      <c r="M38" s="196"/>
      <c r="N38" s="196"/>
      <c r="O38" s="196"/>
      <c r="P38" s="196"/>
      <c r="Q38" s="196"/>
      <c r="R38" s="108"/>
      <c r="S38" s="196"/>
      <c r="T38" s="54"/>
      <c r="U38" s="145"/>
      <c r="V38" s="194"/>
      <c r="W38" s="195"/>
      <c r="X38" s="140"/>
      <c r="Y38" s="140"/>
    </row>
    <row r="39" spans="1:25" ht="41.25" customHeight="1">
      <c r="A39" s="189"/>
      <c r="B39" s="159"/>
      <c r="C39" s="160"/>
      <c r="D39" s="160"/>
      <c r="E39" s="161"/>
      <c r="F39" s="169"/>
      <c r="G39" s="163"/>
      <c r="H39" s="147" t="s">
        <v>100</v>
      </c>
      <c r="I39" s="148"/>
      <c r="J39" s="148"/>
      <c r="K39" s="148"/>
      <c r="L39" s="149"/>
      <c r="M39" s="155"/>
      <c r="N39" s="155"/>
      <c r="O39" s="155"/>
      <c r="P39" s="155"/>
      <c r="Q39" s="155"/>
      <c r="R39" s="98"/>
      <c r="S39" s="155"/>
      <c r="T39" s="54"/>
      <c r="U39" s="145"/>
      <c r="V39" s="166"/>
      <c r="W39" s="167"/>
      <c r="X39" s="141"/>
      <c r="Y39" s="141"/>
    </row>
    <row r="40" spans="1:25" ht="43.5" customHeight="1">
      <c r="A40" s="168">
        <v>2</v>
      </c>
      <c r="B40" s="156" t="s">
        <v>55</v>
      </c>
      <c r="C40" s="157"/>
      <c r="D40" s="157"/>
      <c r="E40" s="158"/>
      <c r="F40" s="170" t="s">
        <v>29</v>
      </c>
      <c r="G40" s="162" t="s">
        <v>104</v>
      </c>
      <c r="H40" s="174" t="s">
        <v>102</v>
      </c>
      <c r="I40" s="175"/>
      <c r="J40" s="175"/>
      <c r="K40" s="150" t="s">
        <v>69</v>
      </c>
      <c r="L40" s="152">
        <v>1</v>
      </c>
      <c r="M40" s="172">
        <v>0.81</v>
      </c>
      <c r="N40" s="154">
        <v>0.85</v>
      </c>
      <c r="O40" s="154">
        <v>0.87</v>
      </c>
      <c r="P40" s="154">
        <v>0.87</v>
      </c>
      <c r="Q40" s="154">
        <v>0.89</v>
      </c>
      <c r="R40" s="100"/>
      <c r="S40" s="154">
        <v>0.9</v>
      </c>
      <c r="T40" s="54"/>
      <c r="U40" s="145"/>
      <c r="V40" s="164" t="s">
        <v>81</v>
      </c>
      <c r="W40" s="165"/>
      <c r="X40" s="142" t="s">
        <v>82</v>
      </c>
      <c r="Y40" s="142" t="s">
        <v>89</v>
      </c>
    </row>
    <row r="41" spans="1:25" ht="49.5" customHeight="1">
      <c r="A41" s="169"/>
      <c r="B41" s="159"/>
      <c r="C41" s="160"/>
      <c r="D41" s="160"/>
      <c r="E41" s="161"/>
      <c r="F41" s="171"/>
      <c r="G41" s="163"/>
      <c r="H41" s="174" t="s">
        <v>101</v>
      </c>
      <c r="I41" s="175"/>
      <c r="J41" s="175"/>
      <c r="K41" s="148"/>
      <c r="L41" s="149"/>
      <c r="M41" s="173"/>
      <c r="N41" s="155"/>
      <c r="O41" s="155"/>
      <c r="P41" s="155"/>
      <c r="Q41" s="155"/>
      <c r="R41" s="94"/>
      <c r="S41" s="155"/>
      <c r="T41" s="54"/>
      <c r="U41" s="146"/>
      <c r="V41" s="166"/>
      <c r="W41" s="167"/>
      <c r="X41" s="143"/>
      <c r="Y41" s="143"/>
    </row>
    <row r="42" spans="1:25" ht="15">
      <c r="A42" s="8"/>
      <c r="B42" s="8"/>
      <c r="C42" s="8"/>
      <c r="D42" s="8"/>
      <c r="E42" s="8"/>
      <c r="F42" s="8"/>
      <c r="G42" s="1"/>
      <c r="H42" s="1"/>
      <c r="I42" s="1"/>
      <c r="J42" s="1"/>
      <c r="K42" s="1"/>
      <c r="L42" s="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3" ht="1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27"/>
      <c r="N43" s="127"/>
      <c r="O43" s="127"/>
      <c r="P43" s="127"/>
      <c r="Q43" s="127"/>
      <c r="R43" s="127"/>
      <c r="S43" s="127"/>
      <c r="T43" s="126"/>
      <c r="U43" s="126"/>
      <c r="V43" s="125"/>
      <c r="W43" s="125"/>
    </row>
    <row r="44" spans="2:23" ht="15">
      <c r="B44" s="125"/>
      <c r="C44" s="125"/>
      <c r="D44" s="125"/>
      <c r="E44" s="125"/>
      <c r="F44" s="125"/>
      <c r="G44" s="125">
        <v>130</v>
      </c>
      <c r="H44" s="125"/>
      <c r="I44" s="125">
        <v>1</v>
      </c>
      <c r="J44" s="125"/>
      <c r="K44" s="125"/>
      <c r="L44" s="125"/>
      <c r="M44" s="128">
        <v>800</v>
      </c>
      <c r="N44" s="128">
        <v>750</v>
      </c>
      <c r="O44" s="128">
        <v>700</v>
      </c>
      <c r="P44" s="128">
        <v>650</v>
      </c>
      <c r="Q44" s="128">
        <v>600</v>
      </c>
      <c r="R44" s="128"/>
      <c r="S44" s="128">
        <v>550</v>
      </c>
      <c r="T44" s="125"/>
      <c r="U44" s="125" t="s">
        <v>72</v>
      </c>
      <c r="V44" s="125"/>
      <c r="W44" s="125"/>
    </row>
    <row r="45" spans="2:23" ht="15">
      <c r="B45" s="125"/>
      <c r="C45" s="125"/>
      <c r="D45" s="125"/>
      <c r="E45" s="125"/>
      <c r="F45" s="125"/>
      <c r="G45" s="125">
        <v>816</v>
      </c>
      <c r="H45" s="125"/>
      <c r="I45" s="125"/>
      <c r="J45" s="125"/>
      <c r="K45" s="125"/>
      <c r="L45" s="125"/>
      <c r="M45" s="128">
        <v>826</v>
      </c>
      <c r="N45" s="128">
        <v>816</v>
      </c>
      <c r="O45" s="128">
        <v>806</v>
      </c>
      <c r="P45" s="128">
        <v>795</v>
      </c>
      <c r="Q45" s="128">
        <v>785</v>
      </c>
      <c r="R45" s="128"/>
      <c r="S45" s="128">
        <v>775</v>
      </c>
      <c r="T45" s="125"/>
      <c r="U45" s="125"/>
      <c r="V45" s="125"/>
      <c r="W45" s="125"/>
    </row>
    <row r="46" spans="2:23" ht="15">
      <c r="B46" s="125"/>
      <c r="C46" s="125"/>
      <c r="D46" s="125"/>
      <c r="E46" s="125"/>
      <c r="F46" s="125"/>
      <c r="G46" s="135">
        <f>G44/G45*100%</f>
        <v>0.15931372549019607</v>
      </c>
      <c r="H46" s="125"/>
      <c r="I46" s="125"/>
      <c r="J46" s="125"/>
      <c r="K46" s="125"/>
      <c r="L46" s="125"/>
      <c r="M46" s="129">
        <f>M44/M45*100%</f>
        <v>0.9685230024213075</v>
      </c>
      <c r="N46" s="129">
        <f aca="true" t="shared" si="0" ref="N46:S46">N44/N45*100%</f>
        <v>0.9191176470588235</v>
      </c>
      <c r="O46" s="129">
        <f t="shared" si="0"/>
        <v>0.8684863523573201</v>
      </c>
      <c r="P46" s="129">
        <f t="shared" si="0"/>
        <v>0.8176100628930818</v>
      </c>
      <c r="Q46" s="129">
        <f t="shared" si="0"/>
        <v>0.7643312101910829</v>
      </c>
      <c r="R46" s="129" t="e">
        <f t="shared" si="0"/>
        <v>#DIV/0!</v>
      </c>
      <c r="S46" s="129">
        <f t="shared" si="0"/>
        <v>0.7096774193548387</v>
      </c>
      <c r="T46" s="125"/>
      <c r="U46" s="125"/>
      <c r="V46" s="125"/>
      <c r="W46" s="125"/>
    </row>
    <row r="47" spans="2:23" ht="1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8"/>
      <c r="N47" s="128"/>
      <c r="O47" s="128"/>
      <c r="P47" s="128"/>
      <c r="Q47" s="128"/>
      <c r="R47" s="128"/>
      <c r="S47" s="128"/>
      <c r="T47" s="125"/>
      <c r="U47" s="125"/>
      <c r="V47" s="125"/>
      <c r="W47" s="125"/>
    </row>
    <row r="48" spans="2:23" ht="1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8">
        <v>125</v>
      </c>
      <c r="N48" s="128">
        <v>168</v>
      </c>
      <c r="O48" s="128">
        <v>180</v>
      </c>
      <c r="P48" s="128">
        <v>195</v>
      </c>
      <c r="Q48" s="128">
        <v>205</v>
      </c>
      <c r="R48" s="128"/>
      <c r="S48" s="128">
        <v>215</v>
      </c>
      <c r="T48" s="125"/>
      <c r="U48" s="125" t="s">
        <v>49</v>
      </c>
      <c r="V48" s="125"/>
      <c r="W48" s="125"/>
    </row>
    <row r="49" spans="2:23" ht="1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8">
        <v>154</v>
      </c>
      <c r="N49" s="128">
        <v>185</v>
      </c>
      <c r="O49" s="128">
        <v>195</v>
      </c>
      <c r="P49" s="128">
        <v>210</v>
      </c>
      <c r="Q49" s="128">
        <v>215</v>
      </c>
      <c r="R49" s="128"/>
      <c r="S49" s="128">
        <v>225</v>
      </c>
      <c r="T49" s="125"/>
      <c r="U49" s="125"/>
      <c r="V49" s="125"/>
      <c r="W49" s="125"/>
    </row>
    <row r="50" spans="2:23" ht="1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30">
        <f aca="true" t="shared" si="1" ref="M50:S50">M48/M49*100%</f>
        <v>0.8116883116883117</v>
      </c>
      <c r="N50" s="130">
        <f t="shared" si="1"/>
        <v>0.9081081081081082</v>
      </c>
      <c r="O50" s="130">
        <f t="shared" si="1"/>
        <v>0.9230769230769231</v>
      </c>
      <c r="P50" s="130">
        <f t="shared" si="1"/>
        <v>0.9285714285714286</v>
      </c>
      <c r="Q50" s="130">
        <f t="shared" si="1"/>
        <v>0.9534883720930233</v>
      </c>
      <c r="R50" s="130" t="e">
        <f t="shared" si="1"/>
        <v>#DIV/0!</v>
      </c>
      <c r="S50" s="130">
        <f t="shared" si="1"/>
        <v>0.9555555555555556</v>
      </c>
      <c r="T50" s="125"/>
      <c r="U50" s="125"/>
      <c r="V50" s="125"/>
      <c r="W50" s="125"/>
    </row>
    <row r="51" spans="2:23" ht="1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30">
        <f aca="true" t="shared" si="2" ref="M51:T51">(M50+M46)/2</f>
        <v>0.8901056570548096</v>
      </c>
      <c r="N51" s="130">
        <f t="shared" si="2"/>
        <v>0.9136128775834658</v>
      </c>
      <c r="O51" s="130">
        <f t="shared" si="2"/>
        <v>0.8957816377171216</v>
      </c>
      <c r="P51" s="130">
        <f t="shared" si="2"/>
        <v>0.8730907457322552</v>
      </c>
      <c r="Q51" s="130">
        <f t="shared" si="2"/>
        <v>0.8589097911420531</v>
      </c>
      <c r="R51" s="130" t="e">
        <f t="shared" si="2"/>
        <v>#DIV/0!</v>
      </c>
      <c r="S51" s="130">
        <f t="shared" si="2"/>
        <v>0.8326164874551971</v>
      </c>
      <c r="T51" s="131">
        <f t="shared" si="2"/>
        <v>0</v>
      </c>
      <c r="U51" s="125"/>
      <c r="V51" s="125"/>
      <c r="W51" s="125"/>
    </row>
    <row r="52" spans="2:23" ht="1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30"/>
      <c r="N52" s="130"/>
      <c r="O52" s="130"/>
      <c r="P52" s="130"/>
      <c r="Q52" s="130"/>
      <c r="R52" s="130"/>
      <c r="S52" s="130"/>
      <c r="T52" s="131"/>
      <c r="U52" s="125"/>
      <c r="V52" s="125"/>
      <c r="W52" s="125"/>
    </row>
    <row r="53" spans="2:23" ht="1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30"/>
      <c r="N53" s="128"/>
      <c r="O53" s="128"/>
      <c r="P53" s="128"/>
      <c r="Q53" s="128"/>
      <c r="R53" s="128"/>
      <c r="S53" s="128"/>
      <c r="T53" s="125"/>
      <c r="U53" s="125"/>
      <c r="V53" s="125"/>
      <c r="W53" s="125"/>
    </row>
    <row r="54" spans="2:23" ht="1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8"/>
      <c r="N54" s="128"/>
      <c r="O54" s="128"/>
      <c r="P54" s="128"/>
      <c r="Q54" s="128"/>
      <c r="R54" s="128"/>
      <c r="S54" s="128"/>
      <c r="T54" s="125"/>
      <c r="U54" s="125"/>
      <c r="V54" s="125"/>
      <c r="W54" s="125"/>
    </row>
    <row r="55" spans="2:23" ht="15">
      <c r="B55" s="125"/>
      <c r="C55" s="125"/>
      <c r="D55" s="125"/>
      <c r="E55" s="125"/>
      <c r="F55" s="125"/>
      <c r="G55" s="125"/>
      <c r="H55" s="125"/>
      <c r="I55" s="125">
        <v>2</v>
      </c>
      <c r="J55" s="125"/>
      <c r="K55" s="125"/>
      <c r="L55" s="125"/>
      <c r="M55" s="128">
        <v>494</v>
      </c>
      <c r="N55" s="128">
        <v>360</v>
      </c>
      <c r="O55" s="128">
        <v>400</v>
      </c>
      <c r="P55" s="128">
        <v>450</v>
      </c>
      <c r="Q55" s="128">
        <v>500</v>
      </c>
      <c r="R55" s="128"/>
      <c r="S55" s="128">
        <v>550</v>
      </c>
      <c r="T55" s="125"/>
      <c r="U55" s="125" t="s">
        <v>70</v>
      </c>
      <c r="V55" s="125"/>
      <c r="W55" s="125"/>
    </row>
    <row r="56" spans="2:23" ht="1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8">
        <v>650</v>
      </c>
      <c r="N56" s="128">
        <v>460</v>
      </c>
      <c r="O56" s="128">
        <v>500</v>
      </c>
      <c r="P56" s="128">
        <v>550</v>
      </c>
      <c r="Q56" s="128">
        <v>600</v>
      </c>
      <c r="R56" s="128"/>
      <c r="S56" s="128">
        <v>650</v>
      </c>
      <c r="T56" s="125"/>
      <c r="U56" s="125"/>
      <c r="V56" s="125"/>
      <c r="W56" s="125"/>
    </row>
    <row r="57" spans="2:23" ht="1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30">
        <f>M55/M56*100%</f>
        <v>0.76</v>
      </c>
      <c r="N57" s="130">
        <f aca="true" t="shared" si="3" ref="N57:T57">N55/N56*100%</f>
        <v>0.782608695652174</v>
      </c>
      <c r="O57" s="130">
        <f t="shared" si="3"/>
        <v>0.8</v>
      </c>
      <c r="P57" s="130">
        <f t="shared" si="3"/>
        <v>0.8181818181818182</v>
      </c>
      <c r="Q57" s="130">
        <f t="shared" si="3"/>
        <v>0.8333333333333334</v>
      </c>
      <c r="R57" s="130" t="e">
        <f t="shared" si="3"/>
        <v>#DIV/0!</v>
      </c>
      <c r="S57" s="130">
        <f t="shared" si="3"/>
        <v>0.8461538461538461</v>
      </c>
      <c r="T57" s="131" t="e">
        <f t="shared" si="3"/>
        <v>#DIV/0!</v>
      </c>
      <c r="U57" s="125"/>
      <c r="V57" s="125"/>
      <c r="W57" s="125"/>
    </row>
    <row r="58" spans="2:23" ht="1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8"/>
      <c r="N58" s="128"/>
      <c r="O58" s="128"/>
      <c r="P58" s="128"/>
      <c r="Q58" s="128"/>
      <c r="R58" s="128"/>
      <c r="S58" s="128"/>
      <c r="T58" s="125"/>
      <c r="U58" s="125"/>
      <c r="V58" s="125"/>
      <c r="W58" s="125"/>
    </row>
    <row r="59" spans="2:23" ht="1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8">
        <v>186</v>
      </c>
      <c r="N59" s="128">
        <v>262</v>
      </c>
      <c r="O59" s="128">
        <v>304</v>
      </c>
      <c r="P59" s="128">
        <v>323</v>
      </c>
      <c r="Q59" s="128">
        <v>352</v>
      </c>
      <c r="R59" s="128"/>
      <c r="S59" s="128">
        <v>378</v>
      </c>
      <c r="T59" s="125"/>
      <c r="U59" s="125" t="s">
        <v>71</v>
      </c>
      <c r="V59" s="125"/>
      <c r="W59" s="125"/>
    </row>
    <row r="60" spans="2:23" ht="1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8">
        <v>200</v>
      </c>
      <c r="N60" s="128">
        <v>280</v>
      </c>
      <c r="O60" s="128">
        <v>320</v>
      </c>
      <c r="P60" s="128">
        <v>340</v>
      </c>
      <c r="Q60" s="128">
        <v>360</v>
      </c>
      <c r="R60" s="128"/>
      <c r="S60" s="128">
        <v>380</v>
      </c>
      <c r="T60" s="125"/>
      <c r="U60" s="125"/>
      <c r="V60" s="125"/>
      <c r="W60" s="125"/>
    </row>
    <row r="61" spans="2:23" ht="1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 t="s">
        <v>73</v>
      </c>
      <c r="M61" s="130">
        <f>M59/M60*100%</f>
        <v>0.93</v>
      </c>
      <c r="N61" s="130">
        <f aca="true" t="shared" si="4" ref="N61:S61">N59/N60*100%</f>
        <v>0.9357142857142857</v>
      </c>
      <c r="O61" s="130">
        <f t="shared" si="4"/>
        <v>0.95</v>
      </c>
      <c r="P61" s="130">
        <f t="shared" si="4"/>
        <v>0.95</v>
      </c>
      <c r="Q61" s="130">
        <f t="shared" si="4"/>
        <v>0.9777777777777777</v>
      </c>
      <c r="R61" s="130" t="e">
        <f t="shared" si="4"/>
        <v>#DIV/0!</v>
      </c>
      <c r="S61" s="130">
        <f t="shared" si="4"/>
        <v>0.9947368421052631</v>
      </c>
      <c r="T61" s="125"/>
      <c r="U61" s="125"/>
      <c r="V61" s="125"/>
      <c r="W61" s="125"/>
    </row>
    <row r="62" spans="2:23" ht="1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32">
        <v>75</v>
      </c>
      <c r="N62" s="133">
        <v>215</v>
      </c>
      <c r="O62" s="133">
        <v>215</v>
      </c>
      <c r="P62" s="133">
        <v>215</v>
      </c>
      <c r="Q62" s="133">
        <v>215</v>
      </c>
      <c r="R62" s="133">
        <v>215</v>
      </c>
      <c r="S62" s="133">
        <v>215</v>
      </c>
      <c r="T62" s="125"/>
      <c r="U62" s="125"/>
      <c r="V62" s="125"/>
      <c r="W62" s="125"/>
    </row>
    <row r="63" spans="2:23" ht="1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33">
        <v>85</v>
      </c>
      <c r="N63" s="133">
        <v>240</v>
      </c>
      <c r="O63" s="133">
        <v>240</v>
      </c>
      <c r="P63" s="133">
        <v>240</v>
      </c>
      <c r="Q63" s="133">
        <v>240</v>
      </c>
      <c r="R63" s="133">
        <v>240</v>
      </c>
      <c r="S63" s="133">
        <v>240</v>
      </c>
      <c r="T63" s="125"/>
      <c r="U63" s="125"/>
      <c r="V63" s="125"/>
      <c r="W63" s="125"/>
    </row>
    <row r="64" spans="2:23" ht="1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 t="s">
        <v>74</v>
      </c>
      <c r="M64" s="129">
        <f aca="true" t="shared" si="5" ref="M64:S64">M62/M63*100%</f>
        <v>0.8823529411764706</v>
      </c>
      <c r="N64" s="129">
        <f t="shared" si="5"/>
        <v>0.8958333333333334</v>
      </c>
      <c r="O64" s="129">
        <f t="shared" si="5"/>
        <v>0.8958333333333334</v>
      </c>
      <c r="P64" s="129">
        <f t="shared" si="5"/>
        <v>0.8958333333333334</v>
      </c>
      <c r="Q64" s="129">
        <f t="shared" si="5"/>
        <v>0.8958333333333334</v>
      </c>
      <c r="R64" s="129">
        <f t="shared" si="5"/>
        <v>0.8958333333333334</v>
      </c>
      <c r="S64" s="129">
        <f t="shared" si="5"/>
        <v>0.8958333333333334</v>
      </c>
      <c r="T64" s="125"/>
      <c r="U64" s="125"/>
      <c r="V64" s="125"/>
      <c r="W64" s="125"/>
    </row>
    <row r="65" spans="2:23" ht="1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30">
        <f>(M61+M64)/2</f>
        <v>0.9061764705882354</v>
      </c>
      <c r="N65" s="130">
        <f aca="true" t="shared" si="6" ref="N65:S65">(N61+N64)/2</f>
        <v>0.9157738095238095</v>
      </c>
      <c r="O65" s="130">
        <f t="shared" si="6"/>
        <v>0.9229166666666666</v>
      </c>
      <c r="P65" s="130">
        <f t="shared" si="6"/>
        <v>0.9229166666666666</v>
      </c>
      <c r="Q65" s="130">
        <f t="shared" si="6"/>
        <v>0.9368055555555556</v>
      </c>
      <c r="R65" s="130" t="e">
        <f t="shared" si="6"/>
        <v>#DIV/0!</v>
      </c>
      <c r="S65" s="130">
        <f t="shared" si="6"/>
        <v>0.9452850877192982</v>
      </c>
      <c r="T65" s="125"/>
      <c r="U65" s="125" t="s">
        <v>75</v>
      </c>
      <c r="V65" s="125"/>
      <c r="W65" s="125"/>
    </row>
    <row r="66" spans="2:23" ht="1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</row>
    <row r="67" spans="2:23" ht="1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31"/>
      <c r="N67" s="131"/>
      <c r="O67" s="131"/>
      <c r="P67" s="131"/>
      <c r="Q67" s="131"/>
      <c r="R67" s="131"/>
      <c r="S67" s="131"/>
      <c r="T67" s="131"/>
      <c r="U67" s="125"/>
      <c r="V67" s="125"/>
      <c r="W67" s="125"/>
    </row>
    <row r="68" spans="2:23" ht="1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</row>
    <row r="69" spans="2:23" ht="1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 t="s">
        <v>84</v>
      </c>
      <c r="M69" s="134">
        <f>M55+M59+M62</f>
        <v>755</v>
      </c>
      <c r="N69" s="134">
        <f aca="true" t="shared" si="7" ref="N69:S69">N55+N59+N62</f>
        <v>837</v>
      </c>
      <c r="O69" s="134">
        <f t="shared" si="7"/>
        <v>919</v>
      </c>
      <c r="P69" s="134">
        <f t="shared" si="7"/>
        <v>988</v>
      </c>
      <c r="Q69" s="134">
        <f t="shared" si="7"/>
        <v>1067</v>
      </c>
      <c r="R69" s="134">
        <f t="shared" si="7"/>
        <v>215</v>
      </c>
      <c r="S69" s="134">
        <f t="shared" si="7"/>
        <v>1143</v>
      </c>
      <c r="T69" s="125"/>
      <c r="U69" s="125"/>
      <c r="V69" s="125"/>
      <c r="W69" s="125"/>
    </row>
    <row r="70" spans="2:23" ht="1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34">
        <f>M56+M60+M63</f>
        <v>935</v>
      </c>
      <c r="N70" s="134">
        <f aca="true" t="shared" si="8" ref="N70:S70">N56+N60+N63</f>
        <v>980</v>
      </c>
      <c r="O70" s="134">
        <f t="shared" si="8"/>
        <v>1060</v>
      </c>
      <c r="P70" s="134">
        <f t="shared" si="8"/>
        <v>1130</v>
      </c>
      <c r="Q70" s="134">
        <f t="shared" si="8"/>
        <v>1200</v>
      </c>
      <c r="R70" s="134">
        <f t="shared" si="8"/>
        <v>240</v>
      </c>
      <c r="S70" s="134">
        <f t="shared" si="8"/>
        <v>1270</v>
      </c>
      <c r="T70" s="125"/>
      <c r="U70" s="125"/>
      <c r="V70" s="125"/>
      <c r="W70" s="125"/>
    </row>
    <row r="71" spans="2:23" ht="1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31">
        <f>M69/M70*100%</f>
        <v>0.8074866310160428</v>
      </c>
      <c r="N71" s="131">
        <f aca="true" t="shared" si="9" ref="N71:S71">N69/N70*100%</f>
        <v>0.8540816326530613</v>
      </c>
      <c r="O71" s="131">
        <f t="shared" si="9"/>
        <v>0.8669811320754717</v>
      </c>
      <c r="P71" s="131">
        <f t="shared" si="9"/>
        <v>0.8743362831858407</v>
      </c>
      <c r="Q71" s="131">
        <f t="shared" si="9"/>
        <v>0.8891666666666667</v>
      </c>
      <c r="R71" s="131">
        <f t="shared" si="9"/>
        <v>0.8958333333333334</v>
      </c>
      <c r="S71" s="131">
        <f t="shared" si="9"/>
        <v>0.9</v>
      </c>
      <c r="T71" s="125"/>
      <c r="U71" s="125"/>
      <c r="V71" s="125"/>
      <c r="W71" s="125"/>
    </row>
    <row r="72" spans="2:23" ht="1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</row>
    <row r="73" spans="2:23" ht="1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</row>
    <row r="74" spans="2:23" ht="1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</row>
    <row r="75" spans="2:23" ht="1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</row>
    <row r="76" spans="2:23" ht="1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</row>
    <row r="77" spans="2:23" ht="1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</row>
    <row r="78" spans="2:23" ht="1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</row>
    <row r="79" spans="2:23" ht="1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</row>
    <row r="80" spans="2:23" ht="1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</row>
    <row r="81" spans="2:23" ht="1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</row>
  </sheetData>
  <sheetProtection/>
  <mergeCells count="87">
    <mergeCell ref="P37:P39"/>
    <mergeCell ref="H35:J35"/>
    <mergeCell ref="H38:J38"/>
    <mergeCell ref="Q37:Q39"/>
    <mergeCell ref="S37:S39"/>
    <mergeCell ref="O34:O36"/>
    <mergeCell ref="P34:P36"/>
    <mergeCell ref="M34:M36"/>
    <mergeCell ref="N34:N36"/>
    <mergeCell ref="E8:X8"/>
    <mergeCell ref="X37:X39"/>
    <mergeCell ref="E25:J25"/>
    <mergeCell ref="K25:L25"/>
    <mergeCell ref="Q28:R28"/>
    <mergeCell ref="G34:G36"/>
    <mergeCell ref="Q34:Q36"/>
    <mergeCell ref="S34:S36"/>
    <mergeCell ref="M37:M39"/>
    <mergeCell ref="N37:N39"/>
    <mergeCell ref="A1:X1"/>
    <mergeCell ref="A2:X2"/>
    <mergeCell ref="A3:X3"/>
    <mergeCell ref="D5:X6"/>
    <mergeCell ref="E7:X7"/>
    <mergeCell ref="V34:W36"/>
    <mergeCell ref="X27:X29"/>
    <mergeCell ref="B28:E29"/>
    <mergeCell ref="F28:G29"/>
    <mergeCell ref="X34:X36"/>
    <mergeCell ref="E10:X10"/>
    <mergeCell ref="E11:X11"/>
    <mergeCell ref="D21:X21"/>
    <mergeCell ref="K22:L22"/>
    <mergeCell ref="K23:L23"/>
    <mergeCell ref="K24:L24"/>
    <mergeCell ref="E24:H24"/>
    <mergeCell ref="A27:A29"/>
    <mergeCell ref="B27:G27"/>
    <mergeCell ref="H27:L29"/>
    <mergeCell ref="N27:T27"/>
    <mergeCell ref="U27:W27"/>
    <mergeCell ref="U28:U29"/>
    <mergeCell ref="V28:W29"/>
    <mergeCell ref="S28:T28"/>
    <mergeCell ref="V30:W30"/>
    <mergeCell ref="B32:E32"/>
    <mergeCell ref="A34:A39"/>
    <mergeCell ref="B34:E39"/>
    <mergeCell ref="H37:J37"/>
    <mergeCell ref="H34:J34"/>
    <mergeCell ref="B31:E31"/>
    <mergeCell ref="F31:G31"/>
    <mergeCell ref="V37:W39"/>
    <mergeCell ref="O37:O39"/>
    <mergeCell ref="B30:E30"/>
    <mergeCell ref="F30:G30"/>
    <mergeCell ref="H30:L30"/>
    <mergeCell ref="G37:G39"/>
    <mergeCell ref="F34:F36"/>
    <mergeCell ref="F37:F39"/>
    <mergeCell ref="H39:L39"/>
    <mergeCell ref="B40:E41"/>
    <mergeCell ref="G40:G41"/>
    <mergeCell ref="V40:W41"/>
    <mergeCell ref="A40:A41"/>
    <mergeCell ref="F40:F41"/>
    <mergeCell ref="K40:K41"/>
    <mergeCell ref="L40:L41"/>
    <mergeCell ref="M40:M41"/>
    <mergeCell ref="H40:J40"/>
    <mergeCell ref="H41:J41"/>
    <mergeCell ref="X40:X41"/>
    <mergeCell ref="N40:N41"/>
    <mergeCell ref="O40:O41"/>
    <mergeCell ref="P40:P41"/>
    <mergeCell ref="Q40:Q41"/>
    <mergeCell ref="S40:S41"/>
    <mergeCell ref="Y27:Y29"/>
    <mergeCell ref="Y34:Y36"/>
    <mergeCell ref="Y37:Y39"/>
    <mergeCell ref="Y40:Y41"/>
    <mergeCell ref="U34:U41"/>
    <mergeCell ref="H36:L36"/>
    <mergeCell ref="K34:K35"/>
    <mergeCell ref="L34:L35"/>
    <mergeCell ref="K37:K38"/>
    <mergeCell ref="L37:L38"/>
  </mergeCells>
  <printOptions/>
  <pageMargins left="0.984251968503937" right="0.3937007874015748" top="0.5511811023622047" bottom="0.5118110236220472" header="0.4724409448818898" footer="0.31496062992125984"/>
  <pageSetup horizontalDpi="600" verticalDpi="600" orientation="landscape" paperSize="9" scale="6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85" zoomScaleNormal="85" zoomScalePageLayoutView="0" workbookViewId="0" topLeftCell="A1">
      <selection activeCell="A1" sqref="A1:Z21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2.57421875" style="0" customWidth="1"/>
    <col min="4" max="4" width="3.57421875" style="0" customWidth="1"/>
    <col min="5" max="5" width="2.28125" style="0" customWidth="1"/>
    <col min="6" max="6" width="3.421875" style="0" customWidth="1"/>
    <col min="7" max="7" width="23.7109375" style="0" customWidth="1"/>
    <col min="8" max="8" width="14.421875" style="0" customWidth="1"/>
    <col min="9" max="9" width="2.7109375" style="0" customWidth="1"/>
    <col min="10" max="10" width="15.28125" style="0" customWidth="1"/>
    <col min="11" max="11" width="2.57421875" style="0" customWidth="1"/>
    <col min="12" max="12" width="6.00390625" style="0" customWidth="1"/>
    <col min="13" max="13" width="8.7109375" style="0" bestFit="1" customWidth="1"/>
    <col min="14" max="16" width="7.140625" style="0" customWidth="1"/>
    <col min="17" max="17" width="7.28125" style="0" customWidth="1"/>
    <col min="18" max="18" width="7.421875" style="0" hidden="1" customWidth="1"/>
    <col min="19" max="19" width="7.7109375" style="0" customWidth="1"/>
    <col min="20" max="20" width="7.421875" style="0" hidden="1" customWidth="1"/>
    <col min="21" max="21" width="24.00390625" style="0" customWidth="1"/>
    <col min="22" max="22" width="2.00390625" style="0" customWidth="1"/>
    <col min="23" max="23" width="19.7109375" style="0" customWidth="1"/>
    <col min="24" max="24" width="14.57421875" style="0" customWidth="1"/>
    <col min="25" max="25" width="11.7109375" style="0" customWidth="1"/>
  </cols>
  <sheetData>
    <row r="1" spans="1:25" s="71" customFormat="1" ht="28.5" customHeight="1">
      <c r="A1" s="65"/>
      <c r="B1" s="66" t="s">
        <v>27</v>
      </c>
      <c r="C1" s="66" t="s">
        <v>10</v>
      </c>
      <c r="D1" s="66" t="s">
        <v>42</v>
      </c>
      <c r="E1" s="67"/>
      <c r="F1" s="67"/>
      <c r="G1" s="65"/>
      <c r="H1" s="65"/>
      <c r="I1" s="65"/>
      <c r="J1" s="65"/>
      <c r="K1" s="65"/>
      <c r="L1" s="65"/>
      <c r="M1" s="65"/>
      <c r="N1" s="68"/>
      <c r="O1" s="69"/>
      <c r="P1" s="69"/>
      <c r="Q1" s="69"/>
      <c r="R1" s="69"/>
      <c r="S1" s="69"/>
      <c r="T1" s="68"/>
      <c r="U1" s="70"/>
      <c r="V1" s="70"/>
      <c r="W1" s="70"/>
      <c r="X1" s="65"/>
      <c r="Y1" s="65"/>
    </row>
    <row r="2" spans="1:25" s="71" customFormat="1" ht="15.75" customHeight="1">
      <c r="A2" s="65"/>
      <c r="B2" s="66"/>
      <c r="C2" s="66"/>
      <c r="D2" s="66"/>
      <c r="E2" s="67"/>
      <c r="F2" s="67"/>
      <c r="G2" s="65"/>
      <c r="H2" s="65"/>
      <c r="I2" s="65"/>
      <c r="J2" s="65"/>
      <c r="K2" s="65"/>
      <c r="L2" s="65"/>
      <c r="M2" s="65"/>
      <c r="N2" s="68"/>
      <c r="O2" s="69"/>
      <c r="P2" s="69"/>
      <c r="Q2" s="69"/>
      <c r="R2" s="69"/>
      <c r="S2" s="69"/>
      <c r="T2" s="68"/>
      <c r="U2" s="70"/>
      <c r="V2" s="70"/>
      <c r="W2" s="70"/>
      <c r="X2" s="65"/>
      <c r="Y2" s="65"/>
    </row>
    <row r="3" spans="1:25" ht="18" customHeight="1">
      <c r="A3" s="9"/>
      <c r="B3" s="66"/>
      <c r="C3" s="3"/>
      <c r="D3" s="3"/>
      <c r="E3" s="3"/>
      <c r="F3" s="3"/>
      <c r="G3" s="9"/>
      <c r="H3" s="9"/>
      <c r="I3" s="9"/>
      <c r="J3" s="9"/>
      <c r="K3" s="209" t="s">
        <v>33</v>
      </c>
      <c r="L3" s="209"/>
      <c r="M3" s="79" t="s">
        <v>50</v>
      </c>
      <c r="N3" s="101"/>
      <c r="O3" s="101"/>
      <c r="P3" s="101"/>
      <c r="R3" s="62"/>
      <c r="S3" s="62"/>
      <c r="T3" s="33"/>
      <c r="U3" s="31"/>
      <c r="V3" s="31"/>
      <c r="W3" s="31"/>
      <c r="X3" s="9"/>
      <c r="Y3" s="9"/>
    </row>
    <row r="4" spans="1:25" ht="28.5" customHeight="1">
      <c r="A4" s="9"/>
      <c r="B4" s="59" t="s">
        <v>3</v>
      </c>
      <c r="C4" s="59" t="s">
        <v>10</v>
      </c>
      <c r="D4" s="95" t="s">
        <v>9</v>
      </c>
      <c r="E4" s="216" t="str">
        <f>+G14</f>
        <v>Persentasepemanfaatan hosting dan collocation</v>
      </c>
      <c r="F4" s="216"/>
      <c r="G4" s="216"/>
      <c r="H4" s="216"/>
      <c r="I4" s="216"/>
      <c r="J4" s="216"/>
      <c r="K4" s="210" t="s">
        <v>103</v>
      </c>
      <c r="L4" s="210"/>
      <c r="M4" s="82">
        <f>+R14</f>
        <v>0.9</v>
      </c>
      <c r="N4" s="102"/>
      <c r="O4" s="102"/>
      <c r="P4" s="102"/>
      <c r="R4" s="63"/>
      <c r="S4" s="63"/>
      <c r="T4" s="31"/>
      <c r="U4" s="31"/>
      <c r="V4" s="31"/>
      <c r="W4" s="31"/>
      <c r="X4" s="9"/>
      <c r="Y4" s="9"/>
    </row>
    <row r="5" spans="1:25" ht="20.25" customHeight="1">
      <c r="A5" s="9"/>
      <c r="B5" s="59"/>
      <c r="C5" s="59"/>
      <c r="D5" s="95" t="s">
        <v>9</v>
      </c>
      <c r="E5" s="216" t="str">
        <f>+G18</f>
        <v>Persentase  izin penyelenggaraan pos dan telekomunikasi</v>
      </c>
      <c r="F5" s="216"/>
      <c r="G5" s="216"/>
      <c r="H5" s="216"/>
      <c r="I5" s="216"/>
      <c r="J5" s="216"/>
      <c r="K5" s="210" t="s">
        <v>103</v>
      </c>
      <c r="L5" s="210"/>
      <c r="M5" s="82">
        <f>S18</f>
        <v>0.71</v>
      </c>
      <c r="N5" s="102"/>
      <c r="O5" s="102"/>
      <c r="P5" s="102"/>
      <c r="R5" s="64"/>
      <c r="S5" s="64"/>
      <c r="T5" s="31"/>
      <c r="U5" s="31"/>
      <c r="V5" s="31"/>
      <c r="W5" s="31"/>
      <c r="X5" s="9"/>
      <c r="Y5" s="9"/>
    </row>
    <row r="6" spans="1:25" ht="15.75">
      <c r="A6" s="9"/>
      <c r="B6" s="5"/>
      <c r="C6" s="5"/>
      <c r="D6" s="10"/>
      <c r="E6" s="39"/>
      <c r="F6" s="39"/>
      <c r="G6" s="40"/>
      <c r="H6" s="40"/>
      <c r="I6" s="40"/>
      <c r="J6" s="40"/>
      <c r="K6" s="40"/>
      <c r="L6" s="40"/>
      <c r="M6" s="4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customHeight="1">
      <c r="A7" s="136" t="s">
        <v>2</v>
      </c>
      <c r="B7" s="176" t="s">
        <v>8</v>
      </c>
      <c r="C7" s="177"/>
      <c r="D7" s="177"/>
      <c r="E7" s="197"/>
      <c r="F7" s="197"/>
      <c r="G7" s="198"/>
      <c r="H7" s="199" t="s">
        <v>25</v>
      </c>
      <c r="I7" s="200"/>
      <c r="J7" s="200"/>
      <c r="K7" s="200"/>
      <c r="L7" s="201"/>
      <c r="M7" s="58" t="s">
        <v>4</v>
      </c>
      <c r="N7" s="203" t="s">
        <v>5</v>
      </c>
      <c r="O7" s="203"/>
      <c r="P7" s="203"/>
      <c r="Q7" s="203"/>
      <c r="R7" s="203"/>
      <c r="S7" s="203"/>
      <c r="T7" s="203"/>
      <c r="U7" s="203" t="s">
        <v>6</v>
      </c>
      <c r="V7" s="203"/>
      <c r="W7" s="203"/>
      <c r="X7" s="136" t="s">
        <v>85</v>
      </c>
      <c r="Y7" s="136" t="s">
        <v>86</v>
      </c>
    </row>
    <row r="8" spans="1:25" ht="17.25" customHeight="1">
      <c r="A8" s="137"/>
      <c r="B8" s="204" t="s">
        <v>24</v>
      </c>
      <c r="C8" s="215"/>
      <c r="D8" s="215"/>
      <c r="E8" s="205"/>
      <c r="F8" s="204" t="s">
        <v>0</v>
      </c>
      <c r="G8" s="205"/>
      <c r="H8" s="199"/>
      <c r="I8" s="200"/>
      <c r="J8" s="200"/>
      <c r="K8" s="200"/>
      <c r="L8" s="201"/>
      <c r="M8" s="74">
        <v>2014</v>
      </c>
      <c r="N8" s="78" t="s">
        <v>43</v>
      </c>
      <c r="O8" s="78" t="s">
        <v>44</v>
      </c>
      <c r="P8" s="76">
        <v>2017</v>
      </c>
      <c r="Q8" s="203">
        <v>2018</v>
      </c>
      <c r="R8" s="203"/>
      <c r="S8" s="203">
        <v>2019</v>
      </c>
      <c r="T8" s="203"/>
      <c r="U8" s="136" t="s">
        <v>7</v>
      </c>
      <c r="V8" s="204" t="s">
        <v>28</v>
      </c>
      <c r="W8" s="205"/>
      <c r="X8" s="137"/>
      <c r="Y8" s="137"/>
    </row>
    <row r="9" spans="1:25" ht="17.25" customHeight="1">
      <c r="A9" s="138"/>
      <c r="B9" s="202"/>
      <c r="C9" s="197"/>
      <c r="D9" s="197"/>
      <c r="E9" s="198"/>
      <c r="F9" s="202"/>
      <c r="G9" s="198"/>
      <c r="H9" s="202"/>
      <c r="I9" s="197"/>
      <c r="J9" s="197"/>
      <c r="K9" s="197"/>
      <c r="L9" s="198"/>
      <c r="M9" s="75"/>
      <c r="N9" s="34" t="s">
        <v>31</v>
      </c>
      <c r="O9" s="34" t="s">
        <v>31</v>
      </c>
      <c r="P9" s="34" t="s">
        <v>31</v>
      </c>
      <c r="Q9" s="34" t="s">
        <v>31</v>
      </c>
      <c r="R9" s="34" t="s">
        <v>32</v>
      </c>
      <c r="S9" s="34" t="s">
        <v>31</v>
      </c>
      <c r="T9" s="34" t="s">
        <v>32</v>
      </c>
      <c r="U9" s="138"/>
      <c r="V9" s="202"/>
      <c r="W9" s="198"/>
      <c r="X9" s="138"/>
      <c r="Y9" s="138"/>
    </row>
    <row r="10" spans="1:25" ht="15" customHeight="1">
      <c r="A10" s="16">
        <v>1</v>
      </c>
      <c r="B10" s="176">
        <v>2</v>
      </c>
      <c r="C10" s="177"/>
      <c r="D10" s="177"/>
      <c r="E10" s="178"/>
      <c r="F10" s="179">
        <v>3</v>
      </c>
      <c r="G10" s="180"/>
      <c r="H10" s="181">
        <v>4</v>
      </c>
      <c r="I10" s="181"/>
      <c r="J10" s="181"/>
      <c r="K10" s="181"/>
      <c r="L10" s="180"/>
      <c r="M10" s="17">
        <v>5</v>
      </c>
      <c r="N10" s="17">
        <v>6</v>
      </c>
      <c r="O10" s="17">
        <v>8</v>
      </c>
      <c r="P10" s="17">
        <v>10</v>
      </c>
      <c r="Q10" s="17">
        <v>12</v>
      </c>
      <c r="R10" s="17">
        <v>13</v>
      </c>
      <c r="S10" s="17">
        <v>14</v>
      </c>
      <c r="T10" s="17">
        <v>15</v>
      </c>
      <c r="U10" s="17">
        <v>16</v>
      </c>
      <c r="V10" s="179">
        <v>17</v>
      </c>
      <c r="W10" s="180"/>
      <c r="X10" s="17">
        <v>18</v>
      </c>
      <c r="Y10" s="78">
        <v>19</v>
      </c>
    </row>
    <row r="11" spans="1:25" ht="7.5" customHeight="1">
      <c r="A11" s="19"/>
      <c r="B11" s="168"/>
      <c r="C11" s="170"/>
      <c r="D11" s="170"/>
      <c r="E11" s="193"/>
      <c r="F11" s="168"/>
      <c r="G11" s="193"/>
      <c r="H11" s="55"/>
      <c r="I11" s="60"/>
      <c r="J11" s="60"/>
      <c r="K11" s="60"/>
      <c r="L11" s="61"/>
      <c r="M11" s="14"/>
      <c r="N11" s="14"/>
      <c r="O11" s="14"/>
      <c r="P11" s="14"/>
      <c r="Q11" s="14"/>
      <c r="R11" s="14"/>
      <c r="S11" s="14"/>
      <c r="T11" s="14"/>
      <c r="U11" s="14"/>
      <c r="V11" s="23"/>
      <c r="W11" s="22"/>
      <c r="X11" s="14"/>
      <c r="Y11" s="14"/>
    </row>
    <row r="12" spans="1:25" ht="15">
      <c r="A12" s="26" t="s">
        <v>1</v>
      </c>
      <c r="B12" s="184" t="s">
        <v>40</v>
      </c>
      <c r="C12" s="185"/>
      <c r="D12" s="185"/>
      <c r="E12" s="186"/>
      <c r="F12" s="44"/>
      <c r="G12" s="20"/>
      <c r="H12" s="21"/>
      <c r="I12" s="21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4"/>
      <c r="W12" s="25"/>
      <c r="X12" s="27"/>
      <c r="Y12" s="27"/>
    </row>
    <row r="13" spans="1:25" ht="15" customHeight="1">
      <c r="A13" s="47"/>
      <c r="B13" s="51"/>
      <c r="C13" s="52"/>
      <c r="D13" s="52"/>
      <c r="E13" s="53"/>
      <c r="F13" s="56"/>
      <c r="G13" s="57"/>
      <c r="H13" s="28"/>
      <c r="I13" s="28"/>
      <c r="J13" s="28"/>
      <c r="K13" s="28"/>
      <c r="L13" s="29"/>
      <c r="M13" s="15"/>
      <c r="N13" s="80"/>
      <c r="O13" s="80"/>
      <c r="P13" s="80"/>
      <c r="Q13" s="80"/>
      <c r="R13" s="80"/>
      <c r="S13" s="80"/>
      <c r="T13" s="15"/>
      <c r="U13" s="15"/>
      <c r="V13" s="48"/>
      <c r="W13" s="49"/>
      <c r="X13" s="50"/>
      <c r="Y13" s="50"/>
    </row>
    <row r="14" spans="1:25" ht="62.25" customHeight="1">
      <c r="A14" s="187">
        <v>3</v>
      </c>
      <c r="B14" s="236" t="s">
        <v>56</v>
      </c>
      <c r="C14" s="237"/>
      <c r="D14" s="237"/>
      <c r="E14" s="238"/>
      <c r="F14" s="168" t="s">
        <v>29</v>
      </c>
      <c r="G14" s="162" t="s">
        <v>83</v>
      </c>
      <c r="H14" s="217" t="s">
        <v>80</v>
      </c>
      <c r="I14" s="150"/>
      <c r="J14" s="150"/>
      <c r="K14" s="150" t="s">
        <v>69</v>
      </c>
      <c r="L14" s="152">
        <v>1</v>
      </c>
      <c r="M14" s="247">
        <v>0.65</v>
      </c>
      <c r="N14" s="245">
        <v>0.7</v>
      </c>
      <c r="O14" s="245">
        <v>0.75</v>
      </c>
      <c r="P14" s="245">
        <v>0.8</v>
      </c>
      <c r="Q14" s="245">
        <v>0.85</v>
      </c>
      <c r="R14" s="109">
        <v>0.9</v>
      </c>
      <c r="S14" s="245">
        <v>0.9</v>
      </c>
      <c r="T14" s="54"/>
      <c r="U14" s="225" t="s">
        <v>62</v>
      </c>
      <c r="V14" s="228" t="s">
        <v>45</v>
      </c>
      <c r="W14" s="229"/>
      <c r="X14" s="139" t="s">
        <v>91</v>
      </c>
      <c r="Y14" s="139" t="s">
        <v>92</v>
      </c>
    </row>
    <row r="15" spans="1:25" ht="38.25" customHeight="1">
      <c r="A15" s="188"/>
      <c r="B15" s="239"/>
      <c r="C15" s="240"/>
      <c r="D15" s="240"/>
      <c r="E15" s="241"/>
      <c r="F15" s="183"/>
      <c r="G15" s="182"/>
      <c r="H15" s="174" t="s">
        <v>68</v>
      </c>
      <c r="I15" s="175"/>
      <c r="J15" s="175"/>
      <c r="K15" s="148"/>
      <c r="L15" s="230"/>
      <c r="M15" s="248"/>
      <c r="N15" s="246"/>
      <c r="O15" s="246"/>
      <c r="P15" s="246"/>
      <c r="Q15" s="246"/>
      <c r="R15" s="110"/>
      <c r="S15" s="246"/>
      <c r="T15" s="54"/>
      <c r="U15" s="226"/>
      <c r="V15" s="228" t="s">
        <v>46</v>
      </c>
      <c r="W15" s="229"/>
      <c r="X15" s="141"/>
      <c r="Y15" s="141"/>
    </row>
    <row r="16" spans="1:25" ht="41.25" customHeight="1">
      <c r="A16" s="188"/>
      <c r="B16" s="239"/>
      <c r="C16" s="240"/>
      <c r="D16" s="240"/>
      <c r="E16" s="241"/>
      <c r="F16" s="183"/>
      <c r="G16" s="182"/>
      <c r="H16" s="234" t="s">
        <v>95</v>
      </c>
      <c r="I16" s="151"/>
      <c r="J16" s="151"/>
      <c r="K16" s="151"/>
      <c r="L16" s="235"/>
      <c r="M16" s="114"/>
      <c r="N16" s="113"/>
      <c r="O16" s="113"/>
      <c r="P16" s="113"/>
      <c r="Q16" s="113"/>
      <c r="R16" s="113"/>
      <c r="S16" s="113"/>
      <c r="T16" s="54"/>
      <c r="U16" s="226"/>
      <c r="V16" s="115"/>
      <c r="W16" s="116"/>
      <c r="X16" s="119"/>
      <c r="Y16" s="119"/>
    </row>
    <row r="17" spans="1:25" ht="51" customHeight="1">
      <c r="A17" s="188"/>
      <c r="B17" s="239"/>
      <c r="C17" s="240"/>
      <c r="D17" s="240"/>
      <c r="E17" s="241"/>
      <c r="F17" s="183"/>
      <c r="G17" s="182"/>
      <c r="H17" s="231" t="s">
        <v>94</v>
      </c>
      <c r="I17" s="232"/>
      <c r="J17" s="232"/>
      <c r="K17" s="232"/>
      <c r="L17" s="233"/>
      <c r="M17" s="77"/>
      <c r="N17" s="110"/>
      <c r="O17" s="110"/>
      <c r="P17" s="110"/>
      <c r="Q17" s="110"/>
      <c r="R17" s="77"/>
      <c r="S17" s="110"/>
      <c r="T17" s="54"/>
      <c r="U17" s="226"/>
      <c r="V17" s="117"/>
      <c r="W17" s="118"/>
      <c r="X17" s="120"/>
      <c r="Y17" s="120"/>
    </row>
    <row r="18" spans="1:25" ht="36.75" customHeight="1">
      <c r="A18" s="187">
        <v>4</v>
      </c>
      <c r="B18" s="236" t="s">
        <v>57</v>
      </c>
      <c r="C18" s="237"/>
      <c r="D18" s="237"/>
      <c r="E18" s="238"/>
      <c r="F18" s="168" t="s">
        <v>29</v>
      </c>
      <c r="G18" s="162" t="s">
        <v>105</v>
      </c>
      <c r="H18" s="174" t="s">
        <v>78</v>
      </c>
      <c r="I18" s="175"/>
      <c r="J18" s="175"/>
      <c r="K18" s="150" t="s">
        <v>69</v>
      </c>
      <c r="L18" s="152">
        <v>1</v>
      </c>
      <c r="M18" s="218">
        <v>0.46</v>
      </c>
      <c r="N18" s="220">
        <v>0.49</v>
      </c>
      <c r="O18" s="220">
        <v>0.55</v>
      </c>
      <c r="P18" s="220">
        <v>0.64</v>
      </c>
      <c r="Q18" s="220">
        <v>0.69</v>
      </c>
      <c r="R18" s="81">
        <v>0.7</v>
      </c>
      <c r="S18" s="220">
        <v>0.71</v>
      </c>
      <c r="T18" s="54"/>
      <c r="U18" s="226"/>
      <c r="V18" s="249" t="s">
        <v>47</v>
      </c>
      <c r="W18" s="250"/>
      <c r="X18" s="222" t="s">
        <v>48</v>
      </c>
      <c r="Y18" s="222" t="s">
        <v>93</v>
      </c>
    </row>
    <row r="19" spans="1:25" ht="36.75" customHeight="1">
      <c r="A19" s="188"/>
      <c r="B19" s="239"/>
      <c r="C19" s="240"/>
      <c r="D19" s="240"/>
      <c r="E19" s="241"/>
      <c r="F19" s="183"/>
      <c r="G19" s="182"/>
      <c r="H19" s="174" t="s">
        <v>79</v>
      </c>
      <c r="I19" s="175"/>
      <c r="J19" s="175"/>
      <c r="K19" s="148"/>
      <c r="L19" s="230"/>
      <c r="M19" s="219"/>
      <c r="N19" s="221"/>
      <c r="O19" s="221"/>
      <c r="P19" s="221"/>
      <c r="Q19" s="221"/>
      <c r="R19" s="81"/>
      <c r="S19" s="221"/>
      <c r="T19" s="54"/>
      <c r="U19" s="226"/>
      <c r="V19" s="251"/>
      <c r="W19" s="252"/>
      <c r="X19" s="223"/>
      <c r="Y19" s="223"/>
    </row>
    <row r="20" spans="1:25" ht="23.25" customHeight="1">
      <c r="A20" s="189"/>
      <c r="B20" s="242"/>
      <c r="C20" s="243"/>
      <c r="D20" s="243"/>
      <c r="E20" s="244"/>
      <c r="F20" s="169"/>
      <c r="G20" s="163"/>
      <c r="H20" s="174" t="s">
        <v>97</v>
      </c>
      <c r="I20" s="175"/>
      <c r="J20" s="175"/>
      <c r="K20" s="175"/>
      <c r="L20" s="224"/>
      <c r="M20" s="112"/>
      <c r="N20" s="111"/>
      <c r="O20" s="111"/>
      <c r="P20" s="111"/>
      <c r="Q20" s="111"/>
      <c r="R20" s="111"/>
      <c r="S20" s="111"/>
      <c r="T20" s="54"/>
      <c r="U20" s="227"/>
      <c r="V20" s="117"/>
      <c r="W20" s="118"/>
      <c r="X20" s="120"/>
      <c r="Y20" s="120"/>
    </row>
    <row r="21" spans="1:26" ht="15">
      <c r="A21" s="8"/>
      <c r="B21" s="8"/>
      <c r="C21" s="8"/>
      <c r="D21" s="8"/>
      <c r="E21" s="8"/>
      <c r="F21" s="8"/>
      <c r="G21" s="1"/>
      <c r="H21" s="1"/>
      <c r="I21" s="1"/>
      <c r="J21" s="1"/>
      <c r="K21" s="1"/>
      <c r="L21" s="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21"/>
    </row>
    <row r="22" spans="1:26" ht="15">
      <c r="A22" s="8"/>
      <c r="B22" s="8"/>
      <c r="C22" s="8"/>
      <c r="D22" s="8"/>
      <c r="E22" s="8"/>
      <c r="F22" s="8"/>
      <c r="G22" s="1"/>
      <c r="H22" s="1"/>
      <c r="I22" s="1">
        <v>3</v>
      </c>
      <c r="J22" s="1"/>
      <c r="K22" s="1"/>
      <c r="L22" s="1"/>
      <c r="M22" s="122">
        <v>850</v>
      </c>
      <c r="N22" s="122">
        <v>915</v>
      </c>
      <c r="O22" s="122">
        <v>975</v>
      </c>
      <c r="P22" s="122">
        <v>1040</v>
      </c>
      <c r="Q22" s="122">
        <v>1115</v>
      </c>
      <c r="R22" s="122"/>
      <c r="S22" s="122">
        <v>1170</v>
      </c>
      <c r="T22" s="8"/>
      <c r="U22" s="8"/>
      <c r="V22" s="8"/>
      <c r="W22" s="8"/>
      <c r="X22" s="8"/>
      <c r="Y22" s="8"/>
      <c r="Z22" s="121"/>
    </row>
    <row r="23" spans="3:26" ht="15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>
        <v>1307</v>
      </c>
      <c r="N23" s="122">
        <v>1307</v>
      </c>
      <c r="O23" s="122">
        <v>1307</v>
      </c>
      <c r="P23" s="122">
        <v>1307</v>
      </c>
      <c r="Q23" s="122">
        <v>1307</v>
      </c>
      <c r="R23" s="122"/>
      <c r="S23" s="122">
        <v>1307</v>
      </c>
      <c r="T23" s="121"/>
      <c r="U23" s="121"/>
      <c r="V23" s="121"/>
      <c r="W23" s="121"/>
      <c r="X23" s="121"/>
      <c r="Y23" s="121"/>
      <c r="Z23" s="121"/>
    </row>
    <row r="24" spans="3:26" ht="15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3">
        <f aca="true" t="shared" si="0" ref="M24:S24">M22/M23*100%</f>
        <v>0.6503442999234889</v>
      </c>
      <c r="N24" s="123">
        <f t="shared" si="0"/>
        <v>0.7000765110941086</v>
      </c>
      <c r="O24" s="123">
        <f t="shared" si="0"/>
        <v>0.7459831675592961</v>
      </c>
      <c r="P24" s="123">
        <f t="shared" si="0"/>
        <v>0.7957153787299158</v>
      </c>
      <c r="Q24" s="123">
        <f t="shared" si="0"/>
        <v>0.8530986993114001</v>
      </c>
      <c r="R24" s="123" t="e">
        <f t="shared" si="0"/>
        <v>#DIV/0!</v>
      </c>
      <c r="S24" s="123">
        <f t="shared" si="0"/>
        <v>0.8951798010711554</v>
      </c>
      <c r="T24" s="121"/>
      <c r="U24" s="121"/>
      <c r="V24" s="121"/>
      <c r="W24" s="121"/>
      <c r="X24" s="121"/>
      <c r="Y24" s="121"/>
      <c r="Z24" s="121"/>
    </row>
    <row r="25" spans="3:26" ht="15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2"/>
      <c r="O25" s="122"/>
      <c r="P25" s="122"/>
      <c r="Q25" s="122"/>
      <c r="R25" s="122"/>
      <c r="S25" s="122"/>
      <c r="T25" s="121"/>
      <c r="U25" s="121"/>
      <c r="V25" s="121"/>
      <c r="W25" s="121"/>
      <c r="X25" s="121"/>
      <c r="Y25" s="121"/>
      <c r="Z25" s="121"/>
    </row>
    <row r="26" spans="1:26" ht="15">
      <c r="A26" s="96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22"/>
      <c r="O26" s="122"/>
      <c r="P26" s="122"/>
      <c r="Q26" s="122"/>
      <c r="R26" s="122"/>
      <c r="S26" s="122"/>
      <c r="T26" s="121"/>
      <c r="U26" s="121"/>
      <c r="V26" s="121"/>
      <c r="W26" s="121"/>
      <c r="X26" s="121"/>
      <c r="Y26" s="121"/>
      <c r="Z26" s="121"/>
    </row>
    <row r="27" spans="3:26" ht="15">
      <c r="C27" s="121"/>
      <c r="D27" s="121"/>
      <c r="E27" s="121"/>
      <c r="F27" s="121"/>
      <c r="G27" s="124"/>
      <c r="H27" s="121"/>
      <c r="I27" s="121">
        <v>4</v>
      </c>
      <c r="J27" s="121"/>
      <c r="K27" s="121"/>
      <c r="L27" s="121"/>
      <c r="M27" s="122">
        <f>60+72</f>
        <v>132</v>
      </c>
      <c r="N27" s="122">
        <f>80+65</f>
        <v>145</v>
      </c>
      <c r="O27" s="122">
        <f>100+60</f>
        <v>160</v>
      </c>
      <c r="P27" s="122">
        <f>120+66</f>
        <v>186</v>
      </c>
      <c r="Q27" s="122">
        <f>132+64</f>
        <v>196</v>
      </c>
      <c r="R27" s="122"/>
      <c r="S27" s="122">
        <f>140+62</f>
        <v>202</v>
      </c>
      <c r="T27" s="121"/>
      <c r="U27" s="121"/>
      <c r="V27" s="121"/>
      <c r="W27" s="121"/>
      <c r="X27" s="121"/>
      <c r="Y27" s="121"/>
      <c r="Z27" s="121"/>
    </row>
    <row r="28" spans="3:26" ht="1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>
        <f>328-39</f>
        <v>289</v>
      </c>
      <c r="N28" s="122">
        <f>336-42</f>
        <v>294</v>
      </c>
      <c r="O28" s="122">
        <f>340-50</f>
        <v>290</v>
      </c>
      <c r="P28" s="122">
        <f>344-55</f>
        <v>289</v>
      </c>
      <c r="Q28" s="122">
        <f>346-60</f>
        <v>286</v>
      </c>
      <c r="R28" s="122"/>
      <c r="S28" s="122">
        <f>351-65</f>
        <v>286</v>
      </c>
      <c r="T28" s="121"/>
      <c r="U28" s="121"/>
      <c r="V28" s="121"/>
      <c r="W28" s="121"/>
      <c r="X28" s="121"/>
      <c r="Y28" s="121"/>
      <c r="Z28" s="121"/>
    </row>
    <row r="29" spans="3:26" ht="15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3">
        <f aca="true" t="shared" si="1" ref="M29:S29">M27/M28*100%</f>
        <v>0.45674740484429066</v>
      </c>
      <c r="N29" s="123">
        <f t="shared" si="1"/>
        <v>0.4931972789115646</v>
      </c>
      <c r="O29" s="123">
        <f t="shared" si="1"/>
        <v>0.5517241379310345</v>
      </c>
      <c r="P29" s="123">
        <f t="shared" si="1"/>
        <v>0.643598615916955</v>
      </c>
      <c r="Q29" s="123">
        <f t="shared" si="1"/>
        <v>0.6853146853146853</v>
      </c>
      <c r="R29" s="123" t="e">
        <f t="shared" si="1"/>
        <v>#DIV/0!</v>
      </c>
      <c r="S29" s="123">
        <f t="shared" si="1"/>
        <v>0.7062937062937062</v>
      </c>
      <c r="T29" s="121"/>
      <c r="U29" s="121"/>
      <c r="V29" s="121"/>
      <c r="W29" s="121"/>
      <c r="X29" s="121"/>
      <c r="Y29" s="121"/>
      <c r="Z29" s="121"/>
    </row>
    <row r="30" spans="3:26" ht="15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3:26" ht="15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3:26" ht="15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3:26" ht="15"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3:26" ht="15"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3:26" ht="15"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3:26" ht="15"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3:26" ht="1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3:26" ht="1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3:26" ht="15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3:26" ht="15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3:26" ht="15"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3:26" ht="15"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3:26" ht="15"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</sheetData>
  <sheetProtection/>
  <mergeCells count="64">
    <mergeCell ref="X7:X9"/>
    <mergeCell ref="K3:L3"/>
    <mergeCell ref="K4:L4"/>
    <mergeCell ref="K5:L5"/>
    <mergeCell ref="V18:W19"/>
    <mergeCell ref="X18:X19"/>
    <mergeCell ref="V14:W14"/>
    <mergeCell ref="U7:W7"/>
    <mergeCell ref="O14:O15"/>
    <mergeCell ref="P14:P15"/>
    <mergeCell ref="H18:J18"/>
    <mergeCell ref="E4:J4"/>
    <mergeCell ref="E5:J5"/>
    <mergeCell ref="S8:T8"/>
    <mergeCell ref="B11:E11"/>
    <mergeCell ref="F11:G11"/>
    <mergeCell ref="S14:S15"/>
    <mergeCell ref="N14:N15"/>
    <mergeCell ref="A7:A9"/>
    <mergeCell ref="B7:G7"/>
    <mergeCell ref="H7:L9"/>
    <mergeCell ref="B8:E9"/>
    <mergeCell ref="F8:G9"/>
    <mergeCell ref="N7:T7"/>
    <mergeCell ref="B10:E10"/>
    <mergeCell ref="F10:G10"/>
    <mergeCell ref="H10:L10"/>
    <mergeCell ref="S18:S19"/>
    <mergeCell ref="B12:E12"/>
    <mergeCell ref="B14:E17"/>
    <mergeCell ref="N18:N19"/>
    <mergeCell ref="L18:L19"/>
    <mergeCell ref="H14:J14"/>
    <mergeCell ref="H15:J15"/>
    <mergeCell ref="A14:A17"/>
    <mergeCell ref="G14:G17"/>
    <mergeCell ref="F14:F17"/>
    <mergeCell ref="A18:A20"/>
    <mergeCell ref="B18:E20"/>
    <mergeCell ref="O18:O19"/>
    <mergeCell ref="H19:J19"/>
    <mergeCell ref="K18:K19"/>
    <mergeCell ref="G18:G20"/>
    <mergeCell ref="F18:F20"/>
    <mergeCell ref="Y7:Y9"/>
    <mergeCell ref="K14:K15"/>
    <mergeCell ref="L14:L15"/>
    <mergeCell ref="H17:L17"/>
    <mergeCell ref="H16:L16"/>
    <mergeCell ref="Q8:R8"/>
    <mergeCell ref="U8:U9"/>
    <mergeCell ref="V8:W9"/>
    <mergeCell ref="V10:W10"/>
    <mergeCell ref="Q14:Q15"/>
    <mergeCell ref="M18:M19"/>
    <mergeCell ref="P18:P19"/>
    <mergeCell ref="Q18:Q19"/>
    <mergeCell ref="Y18:Y19"/>
    <mergeCell ref="H20:L20"/>
    <mergeCell ref="U14:U20"/>
    <mergeCell ref="V15:W15"/>
    <mergeCell ref="X14:X15"/>
    <mergeCell ref="Y14:Y15"/>
    <mergeCell ref="M14:M15"/>
  </mergeCells>
  <printOptions/>
  <pageMargins left="0.984251968503937" right="0.3937007874015748" top="0.8267716535433072" bottom="0.7086614173228347" header="0.6692913385826772" footer="0.3937007874015748"/>
  <pageSetup horizontalDpi="600" verticalDpi="600" orientation="landscape" paperSize="9" scale="60" r:id="rId1"/>
  <headerFooter>
    <oddFooter>&amp;CMatrik Diskominfo Prov. Jatim 2009-2014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ismail - [2010]</cp:lastModifiedBy>
  <cp:lastPrinted>2015-04-08T11:33:13Z</cp:lastPrinted>
  <dcterms:created xsi:type="dcterms:W3CDTF">2012-06-19T00:19:29Z</dcterms:created>
  <dcterms:modified xsi:type="dcterms:W3CDTF">2015-04-08T11:34:04Z</dcterms:modified>
  <cp:category/>
  <cp:version/>
  <cp:contentType/>
  <cp:contentStatus/>
</cp:coreProperties>
</file>